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4"/>
  <workbookPr defaultThemeVersion="124226"/>
  <mc:AlternateContent xmlns:mc="http://schemas.openxmlformats.org/markup-compatibility/2006">
    <mc:Choice Requires="x15">
      <x15ac:absPath xmlns:x15ac="http://schemas.microsoft.com/office/spreadsheetml/2010/11/ac" url="D:\Рабочая\временная\"/>
    </mc:Choice>
  </mc:AlternateContent>
  <xr:revisionPtr revIDLastSave="0" documentId="8_{3343A327-1BD0-4E72-B388-FE8D759447C3}" xr6:coauthVersionLast="36" xr6:coauthVersionMax="36" xr10:uidLastSave="{00000000-0000-0000-0000-000000000000}"/>
  <bookViews>
    <workbookView xWindow="0" yWindow="0" windowWidth="19200" windowHeight="10785" activeTab="2"/>
  </bookViews>
  <sheets>
    <sheet name="01.02.2021  " sheetId="28" r:id="rId1"/>
    <sheet name="01.03.2021  " sheetId="29" r:id="rId2"/>
    <sheet name="01.04.2021   " sheetId="30" r:id="rId3"/>
  </sheets>
  <definedNames>
    <definedName name="_xlnm.Print_Titles" localSheetId="2">'01.04.2021   '!$8:$10</definedName>
    <definedName name="_xlnm.Print_Area" localSheetId="0">'01.02.2021  '!$B$4:$P$470</definedName>
    <definedName name="_xlnm.Print_Area" localSheetId="1">'01.03.2021  '!$B$1:$P$467</definedName>
    <definedName name="_xlnm.Print_Area" localSheetId="2">'01.04.2021   '!$B$1:$L$490</definedName>
  </definedNames>
  <calcPr calcId="191029" fullCalcOnLoad="1"/>
</workbook>
</file>

<file path=xl/calcChain.xml><?xml version="1.0" encoding="utf-8"?>
<calcChain xmlns="http://schemas.openxmlformats.org/spreadsheetml/2006/main">
  <c r="G487" i="30" l="1"/>
  <c r="H487" i="30"/>
  <c r="I487" i="30"/>
  <c r="J487" i="30"/>
  <c r="K487" i="30"/>
  <c r="L487" i="30"/>
  <c r="I345" i="30"/>
  <c r="H345" i="30"/>
  <c r="G345" i="30"/>
  <c r="G335" i="30"/>
  <c r="G328" i="30"/>
  <c r="H468" i="30"/>
  <c r="H464" i="30" s="1"/>
  <c r="I468" i="30"/>
  <c r="I464" i="30" s="1"/>
  <c r="G468" i="30"/>
  <c r="G464" i="30" s="1"/>
  <c r="K170" i="30"/>
  <c r="K417" i="30"/>
  <c r="K357" i="30" s="1"/>
  <c r="J417" i="30"/>
  <c r="J357" i="30" s="1"/>
  <c r="L98" i="30"/>
  <c r="K98" i="30"/>
  <c r="J98" i="30"/>
  <c r="I98" i="30"/>
  <c r="H98" i="30"/>
  <c r="G98" i="30"/>
  <c r="L131" i="30"/>
  <c r="L114" i="30" s="1"/>
  <c r="K131" i="30"/>
  <c r="K114" i="30" s="1"/>
  <c r="J131" i="30"/>
  <c r="J114" i="30" s="1"/>
  <c r="I131" i="30"/>
  <c r="I114" i="30" s="1"/>
  <c r="H131" i="30"/>
  <c r="H114" i="30" s="1"/>
  <c r="G131" i="30"/>
  <c r="G114" i="30" s="1"/>
  <c r="G75" i="30"/>
  <c r="K53" i="30"/>
  <c r="J53" i="30"/>
  <c r="I452" i="30"/>
  <c r="H452" i="30"/>
  <c r="G452" i="30"/>
  <c r="L170" i="30"/>
  <c r="J170" i="30"/>
  <c r="I170" i="30"/>
  <c r="H170" i="30"/>
  <c r="G170" i="30"/>
  <c r="I75" i="30"/>
  <c r="H75" i="30"/>
  <c r="L222" i="30"/>
  <c r="L202" i="30"/>
  <c r="K222" i="30"/>
  <c r="K202" i="30"/>
  <c r="J222" i="30"/>
  <c r="J202" i="30"/>
  <c r="I222" i="30"/>
  <c r="H222" i="30"/>
  <c r="G222" i="30"/>
  <c r="L315" i="30"/>
  <c r="K315" i="30"/>
  <c r="J315" i="30"/>
  <c r="I357" i="30"/>
  <c r="G357" i="30"/>
  <c r="H357" i="30"/>
  <c r="I216" i="30"/>
  <c r="H216" i="30"/>
  <c r="G216" i="30"/>
  <c r="I241" i="30"/>
  <c r="G241" i="30"/>
  <c r="J345" i="30"/>
  <c r="J442" i="30"/>
  <c r="J435" i="30" s="1"/>
  <c r="N420" i="29"/>
  <c r="N413" i="29" s="1"/>
  <c r="J429" i="30"/>
  <c r="J426" i="30" s="1"/>
  <c r="K429" i="30"/>
  <c r="K426" i="30" s="1"/>
  <c r="L345" i="30"/>
  <c r="K345" i="30"/>
  <c r="H243" i="30"/>
  <c r="H241" i="30" s="1"/>
  <c r="F610" i="30"/>
  <c r="L468" i="30"/>
  <c r="L464" i="30"/>
  <c r="K468" i="30"/>
  <c r="K464" i="30"/>
  <c r="J468" i="30"/>
  <c r="J464" i="30"/>
  <c r="L454" i="30"/>
  <c r="K454" i="30"/>
  <c r="J454" i="30"/>
  <c r="I454" i="30"/>
  <c r="L452" i="30"/>
  <c r="K452" i="30"/>
  <c r="J452" i="30"/>
  <c r="L449" i="30"/>
  <c r="L447" i="30"/>
  <c r="G447" i="30"/>
  <c r="L435" i="30"/>
  <c r="K435" i="30"/>
  <c r="G435" i="30"/>
  <c r="L429" i="30"/>
  <c r="L426" i="30" s="1"/>
  <c r="I429" i="30"/>
  <c r="I426" i="30" s="1"/>
  <c r="I444" i="30"/>
  <c r="H429" i="30"/>
  <c r="H426" i="30"/>
  <c r="H444" i="30" s="1"/>
  <c r="G429" i="30"/>
  <c r="G426" i="30" s="1"/>
  <c r="I414" i="30"/>
  <c r="I413" i="30" s="1"/>
  <c r="H414" i="30"/>
  <c r="H413" i="30" s="1"/>
  <c r="G414" i="30"/>
  <c r="G413" i="30" s="1"/>
  <c r="L387" i="30"/>
  <c r="K387" i="30"/>
  <c r="J387" i="30"/>
  <c r="J362" i="30" s="1"/>
  <c r="I387" i="30"/>
  <c r="H387" i="30"/>
  <c r="G387" i="30"/>
  <c r="L363" i="30"/>
  <c r="L362" i="30" s="1"/>
  <c r="K363" i="30"/>
  <c r="J363" i="30"/>
  <c r="I363" i="30"/>
  <c r="H363" i="30"/>
  <c r="H362" i="30"/>
  <c r="G363" i="30"/>
  <c r="G362" i="30"/>
  <c r="L357" i="30"/>
  <c r="J351" i="30"/>
  <c r="L336" i="30"/>
  <c r="L335" i="30" s="1"/>
  <c r="K336" i="30"/>
  <c r="K335" i="30" s="1"/>
  <c r="J336" i="30"/>
  <c r="J335" i="30" s="1"/>
  <c r="I336" i="30"/>
  <c r="I335" i="30" s="1"/>
  <c r="H336" i="30"/>
  <c r="H335" i="30" s="1"/>
  <c r="H328" i="30"/>
  <c r="L328" i="30"/>
  <c r="K328" i="30"/>
  <c r="J328" i="30"/>
  <c r="I328" i="30"/>
  <c r="L323" i="30"/>
  <c r="K323" i="30"/>
  <c r="J323" i="30"/>
  <c r="I323" i="30"/>
  <c r="H323" i="30"/>
  <c r="G323" i="30"/>
  <c r="I315" i="30"/>
  <c r="G315" i="30"/>
  <c r="I312" i="30"/>
  <c r="H312" i="30"/>
  <c r="G312" i="30"/>
  <c r="J307" i="30"/>
  <c r="J294" i="30" s="1"/>
  <c r="L294" i="30"/>
  <c r="K294" i="30"/>
  <c r="L289" i="30"/>
  <c r="K289" i="30"/>
  <c r="J289" i="30"/>
  <c r="I289" i="30"/>
  <c r="H289" i="30"/>
  <c r="G289" i="30"/>
  <c r="H280" i="30"/>
  <c r="G280" i="30"/>
  <c r="M203" i="30"/>
  <c r="M202" i="30" s="1"/>
  <c r="L203" i="30"/>
  <c r="K203" i="30"/>
  <c r="J203" i="30"/>
  <c r="I203" i="30"/>
  <c r="H203" i="30"/>
  <c r="G203" i="30"/>
  <c r="L191" i="30"/>
  <c r="K191" i="30"/>
  <c r="J191" i="30"/>
  <c r="I191" i="30"/>
  <c r="H191" i="30"/>
  <c r="G191" i="30"/>
  <c r="L185" i="30"/>
  <c r="K185" i="30"/>
  <c r="J185" i="30"/>
  <c r="I185" i="30"/>
  <c r="H185" i="30"/>
  <c r="G185" i="30"/>
  <c r="M178" i="30"/>
  <c r="L178" i="30"/>
  <c r="K178" i="30"/>
  <c r="J178" i="30"/>
  <c r="I178" i="30"/>
  <c r="G178" i="30"/>
  <c r="L166" i="30"/>
  <c r="K166" i="30"/>
  <c r="J166" i="30"/>
  <c r="I166" i="30"/>
  <c r="H166" i="30"/>
  <c r="G166" i="30"/>
  <c r="L158" i="30"/>
  <c r="L156" i="30" s="1"/>
  <c r="K158" i="30"/>
  <c r="K156" i="30" s="1"/>
  <c r="J158" i="30"/>
  <c r="I158" i="30"/>
  <c r="H158" i="30"/>
  <c r="G158" i="30"/>
  <c r="J156" i="30"/>
  <c r="L148" i="30"/>
  <c r="K148" i="30"/>
  <c r="J148" i="30"/>
  <c r="I148" i="30"/>
  <c r="H148" i="30"/>
  <c r="G148" i="30"/>
  <c r="I145" i="30"/>
  <c r="H145" i="30"/>
  <c r="G145" i="30"/>
  <c r="M143" i="30"/>
  <c r="L134" i="30"/>
  <c r="K134" i="30"/>
  <c r="J134" i="30"/>
  <c r="I134" i="30"/>
  <c r="H134" i="30"/>
  <c r="G134" i="30"/>
  <c r="L124" i="30"/>
  <c r="K124" i="30"/>
  <c r="J124" i="30"/>
  <c r="I124" i="30"/>
  <c r="G124" i="30"/>
  <c r="L109" i="30"/>
  <c r="K109" i="30"/>
  <c r="J109" i="30"/>
  <c r="I109" i="30"/>
  <c r="H109" i="30"/>
  <c r="G109" i="30"/>
  <c r="L96" i="30"/>
  <c r="K96" i="30"/>
  <c r="J96" i="30"/>
  <c r="I96" i="30"/>
  <c r="H96" i="30"/>
  <c r="G96" i="30"/>
  <c r="I94" i="30"/>
  <c r="H94" i="30"/>
  <c r="G94" i="30"/>
  <c r="L75" i="30"/>
  <c r="I70" i="30"/>
  <c r="H70" i="30"/>
  <c r="G70" i="30"/>
  <c r="L62" i="30"/>
  <c r="I62" i="30"/>
  <c r="H62" i="30"/>
  <c r="G62" i="30"/>
  <c r="G53" i="30" s="1"/>
  <c r="L54" i="30"/>
  <c r="L43" i="30"/>
  <c r="K43" i="30"/>
  <c r="J43" i="30"/>
  <c r="I43" i="30"/>
  <c r="H43" i="30"/>
  <c r="G43" i="30"/>
  <c r="L38" i="30"/>
  <c r="K38" i="30"/>
  <c r="J38" i="30"/>
  <c r="I38" i="30"/>
  <c r="H38" i="30"/>
  <c r="G38" i="30"/>
  <c r="L33" i="30"/>
  <c r="I33" i="30"/>
  <c r="I50" i="30" s="1"/>
  <c r="H33" i="30"/>
  <c r="H50" i="30" s="1"/>
  <c r="G33" i="30"/>
  <c r="G50" i="30" s="1"/>
  <c r="L27" i="30"/>
  <c r="K27" i="30"/>
  <c r="J27" i="30"/>
  <c r="I27" i="30"/>
  <c r="H27" i="30"/>
  <c r="G27" i="30"/>
  <c r="L24" i="30"/>
  <c r="I24" i="30"/>
  <c r="I22" i="30"/>
  <c r="H22" i="30"/>
  <c r="G22" i="30"/>
  <c r="L17" i="30"/>
  <c r="I17" i="30"/>
  <c r="H17" i="30"/>
  <c r="G17" i="30"/>
  <c r="I15" i="30"/>
  <c r="H15" i="30"/>
  <c r="G15" i="30"/>
  <c r="L13" i="30"/>
  <c r="K13" i="30"/>
  <c r="J13" i="30"/>
  <c r="I13" i="30"/>
  <c r="H13" i="30"/>
  <c r="G13" i="30"/>
  <c r="L312" i="29"/>
  <c r="J312" i="29"/>
  <c r="I312" i="29"/>
  <c r="L73" i="29"/>
  <c r="O51" i="29"/>
  <c r="N51" i="29"/>
  <c r="K212" i="29"/>
  <c r="K211" i="29" s="1"/>
  <c r="K230" i="29"/>
  <c r="K317" i="29"/>
  <c r="K313" i="29"/>
  <c r="F587" i="29"/>
  <c r="P462" i="29"/>
  <c r="O462" i="29"/>
  <c r="N462" i="29"/>
  <c r="M462" i="29"/>
  <c r="L462" i="29"/>
  <c r="K462" i="29"/>
  <c r="J462" i="29"/>
  <c r="I462" i="29"/>
  <c r="H446" i="29"/>
  <c r="P445" i="29"/>
  <c r="P441" i="29" s="1"/>
  <c r="P457" i="29" s="1"/>
  <c r="O445" i="29"/>
  <c r="O441" i="29"/>
  <c r="O457" i="29" s="1"/>
  <c r="N445" i="29"/>
  <c r="L445" i="29"/>
  <c r="K445" i="29"/>
  <c r="K441" i="29" s="1"/>
  <c r="K457" i="29"/>
  <c r="J445" i="29"/>
  <c r="I445" i="29"/>
  <c r="I441" i="29" s="1"/>
  <c r="N441" i="29"/>
  <c r="N457" i="29" s="1"/>
  <c r="M441" i="29"/>
  <c r="L441" i="29"/>
  <c r="L457" i="29" s="1"/>
  <c r="J441" i="29"/>
  <c r="J457" i="29" s="1"/>
  <c r="P432" i="29"/>
  <c r="O432" i="29"/>
  <c r="N432" i="29"/>
  <c r="M432" i="29"/>
  <c r="L432" i="29"/>
  <c r="P430" i="29"/>
  <c r="O430" i="29"/>
  <c r="N430" i="29"/>
  <c r="M430" i="29"/>
  <c r="L430" i="29"/>
  <c r="K430" i="29"/>
  <c r="J430" i="29"/>
  <c r="I430" i="29"/>
  <c r="H429" i="29"/>
  <c r="H428" i="29"/>
  <c r="P427" i="29"/>
  <c r="M427" i="29"/>
  <c r="H426" i="29"/>
  <c r="P425" i="29"/>
  <c r="I425" i="29"/>
  <c r="P413" i="29"/>
  <c r="O413" i="29"/>
  <c r="I413" i="29"/>
  <c r="P409" i="29"/>
  <c r="P406" i="29" s="1"/>
  <c r="P422" i="29"/>
  <c r="O409" i="29"/>
  <c r="N409" i="29"/>
  <c r="N406" i="29" s="1"/>
  <c r="N422" i="29" s="1"/>
  <c r="M409" i="29"/>
  <c r="M406" i="29" s="1"/>
  <c r="L409" i="29"/>
  <c r="L406" i="29"/>
  <c r="L422" i="29" s="1"/>
  <c r="K409" i="29"/>
  <c r="K406" i="29" s="1"/>
  <c r="K422" i="29" s="1"/>
  <c r="J409" i="29"/>
  <c r="J406" i="29"/>
  <c r="J422" i="29" s="1"/>
  <c r="I409" i="29"/>
  <c r="I406" i="29" s="1"/>
  <c r="H407" i="29"/>
  <c r="O406" i="29"/>
  <c r="M422" i="29"/>
  <c r="H406" i="29"/>
  <c r="L398" i="29"/>
  <c r="K398" i="29"/>
  <c r="J398" i="29"/>
  <c r="I398" i="29"/>
  <c r="L397" i="29"/>
  <c r="K397" i="29"/>
  <c r="J397" i="29"/>
  <c r="I397" i="29"/>
  <c r="P371" i="29"/>
  <c r="O371" i="29"/>
  <c r="N371" i="29"/>
  <c r="M371" i="29"/>
  <c r="L371" i="29"/>
  <c r="K371" i="29"/>
  <c r="J371" i="29"/>
  <c r="I371" i="29"/>
  <c r="P347" i="29"/>
  <c r="P346" i="29" s="1"/>
  <c r="O347" i="29"/>
  <c r="O346" i="29" s="1"/>
  <c r="N347" i="29"/>
  <c r="N346" i="29"/>
  <c r="M347" i="29"/>
  <c r="L347" i="29"/>
  <c r="L346" i="29" s="1"/>
  <c r="K347" i="29"/>
  <c r="J347" i="29"/>
  <c r="J346" i="29"/>
  <c r="I347" i="29"/>
  <c r="H347" i="29"/>
  <c r="M346" i="29"/>
  <c r="P341" i="29"/>
  <c r="O341" i="29"/>
  <c r="N341" i="29"/>
  <c r="N335" i="29"/>
  <c r="P329" i="29"/>
  <c r="O329" i="29"/>
  <c r="N329" i="29"/>
  <c r="M329" i="29"/>
  <c r="L329" i="29"/>
  <c r="K329" i="29"/>
  <c r="J329" i="29"/>
  <c r="I329" i="29"/>
  <c r="P320" i="29"/>
  <c r="O320" i="29"/>
  <c r="N320" i="29"/>
  <c r="M320" i="29"/>
  <c r="L320" i="29"/>
  <c r="K320" i="29"/>
  <c r="J320" i="29"/>
  <c r="I320" i="29"/>
  <c r="P319" i="29"/>
  <c r="O319" i="29"/>
  <c r="N319" i="29"/>
  <c r="M319" i="29"/>
  <c r="L319" i="29"/>
  <c r="K319" i="29"/>
  <c r="J319" i="29"/>
  <c r="I319" i="29"/>
  <c r="H316" i="29"/>
  <c r="H315" i="29"/>
  <c r="H313" i="29"/>
  <c r="P312" i="29"/>
  <c r="P306" i="29" s="1"/>
  <c r="O312" i="29"/>
  <c r="N312" i="29"/>
  <c r="M312" i="29"/>
  <c r="H308" i="29"/>
  <c r="P307" i="29"/>
  <c r="O307" i="29"/>
  <c r="O306" i="29" s="1"/>
  <c r="N307" i="29"/>
  <c r="M307" i="29"/>
  <c r="M306" i="29" s="1"/>
  <c r="L307" i="29"/>
  <c r="K307" i="29"/>
  <c r="J307" i="29"/>
  <c r="J306" i="29" s="1"/>
  <c r="I307" i="29"/>
  <c r="N306" i="29"/>
  <c r="J304" i="29"/>
  <c r="H302" i="29"/>
  <c r="H301" i="29"/>
  <c r="P300" i="29"/>
  <c r="M300" i="29"/>
  <c r="L300" i="29"/>
  <c r="J300" i="29"/>
  <c r="I300" i="29"/>
  <c r="H300" i="29" s="1"/>
  <c r="H299" i="29"/>
  <c r="J298" i="29"/>
  <c r="H298" i="29"/>
  <c r="M297" i="29"/>
  <c r="L297" i="29"/>
  <c r="K297" i="29"/>
  <c r="J297" i="29"/>
  <c r="I297" i="29"/>
  <c r="H297" i="29"/>
  <c r="N294" i="29"/>
  <c r="P281" i="29"/>
  <c r="O281" i="29"/>
  <c r="N281" i="29"/>
  <c r="P276" i="29"/>
  <c r="O276" i="29"/>
  <c r="N276" i="29"/>
  <c r="M276" i="29"/>
  <c r="L276" i="29"/>
  <c r="K276" i="29"/>
  <c r="J276" i="29"/>
  <c r="I276" i="29"/>
  <c r="K267" i="29"/>
  <c r="I267" i="29"/>
  <c r="I228" i="29" s="1"/>
  <c r="M228" i="29"/>
  <c r="L228" i="29"/>
  <c r="K228" i="29"/>
  <c r="J228" i="29"/>
  <c r="I220" i="29"/>
  <c r="P211" i="29"/>
  <c r="O211" i="29"/>
  <c r="N211" i="29"/>
  <c r="N194" i="29" s="1"/>
  <c r="M211" i="29"/>
  <c r="L211" i="29"/>
  <c r="L194" i="29" s="1"/>
  <c r="J211" i="29"/>
  <c r="J194" i="29" s="1"/>
  <c r="J402" i="29" s="1"/>
  <c r="I211" i="29"/>
  <c r="H211" i="29" s="1"/>
  <c r="Q195" i="29"/>
  <c r="Q194" i="29" s="1"/>
  <c r="P195" i="29"/>
  <c r="O195" i="29"/>
  <c r="O194" i="29"/>
  <c r="N195" i="29"/>
  <c r="M195" i="29"/>
  <c r="M194" i="29" s="1"/>
  <c r="L195" i="29"/>
  <c r="K195" i="29"/>
  <c r="J195" i="29"/>
  <c r="I195" i="29"/>
  <c r="H195" i="29"/>
  <c r="P183" i="29"/>
  <c r="O183" i="29"/>
  <c r="N183" i="29"/>
  <c r="M183" i="29"/>
  <c r="L183" i="29"/>
  <c r="K183" i="29"/>
  <c r="J183" i="29"/>
  <c r="I183" i="29"/>
  <c r="P177" i="29"/>
  <c r="O177" i="29"/>
  <c r="N177" i="29"/>
  <c r="M177" i="29"/>
  <c r="L177" i="29"/>
  <c r="K177" i="29"/>
  <c r="J177" i="29"/>
  <c r="I177" i="29"/>
  <c r="Q170" i="29"/>
  <c r="P170" i="29"/>
  <c r="O170" i="29"/>
  <c r="N170" i="29"/>
  <c r="M170" i="29"/>
  <c r="L170" i="29"/>
  <c r="J170" i="29"/>
  <c r="I170" i="29"/>
  <c r="H169" i="29"/>
  <c r="H168" i="29"/>
  <c r="H167" i="29"/>
  <c r="H166" i="29"/>
  <c r="H165" i="29"/>
  <c r="H164" i="29"/>
  <c r="M163" i="29"/>
  <c r="J163" i="29"/>
  <c r="H163" i="29"/>
  <c r="P162" i="29"/>
  <c r="O162" i="29"/>
  <c r="N162" i="29"/>
  <c r="N191" i="29"/>
  <c r="M162" i="29"/>
  <c r="L162" i="29"/>
  <c r="L191" i="29" s="1"/>
  <c r="K162" i="29"/>
  <c r="J162" i="29"/>
  <c r="J191" i="29" s="1"/>
  <c r="I162" i="29"/>
  <c r="H159" i="29"/>
  <c r="P158" i="29"/>
  <c r="O158" i="29"/>
  <c r="N158" i="29"/>
  <c r="M158" i="29"/>
  <c r="L158" i="29"/>
  <c r="K158" i="29"/>
  <c r="J158" i="29"/>
  <c r="I158" i="29"/>
  <c r="H158" i="29" s="1"/>
  <c r="H157" i="29"/>
  <c r="H156" i="29"/>
  <c r="N155" i="29"/>
  <c r="P150" i="29"/>
  <c r="P148" i="29" s="1"/>
  <c r="O150" i="29"/>
  <c r="O148" i="29" s="1"/>
  <c r="N150" i="29"/>
  <c r="N148" i="29"/>
  <c r="L150" i="29"/>
  <c r="K150" i="29"/>
  <c r="K155" i="29" s="1"/>
  <c r="J150" i="29"/>
  <c r="I150" i="29"/>
  <c r="P140" i="29"/>
  <c r="P155" i="29" s="1"/>
  <c r="O140" i="29"/>
  <c r="O155" i="29" s="1"/>
  <c r="N140" i="29"/>
  <c r="M140" i="29"/>
  <c r="M155" i="29"/>
  <c r="L140" i="29"/>
  <c r="K140" i="29"/>
  <c r="J140" i="29"/>
  <c r="I140" i="29"/>
  <c r="L137" i="29"/>
  <c r="L155" i="29" s="1"/>
  <c r="K137" i="29"/>
  <c r="J137" i="29"/>
  <c r="I137" i="29"/>
  <c r="Q135" i="29"/>
  <c r="P126" i="29"/>
  <c r="O126" i="29"/>
  <c r="O135" i="29" s="1"/>
  <c r="N126" i="29"/>
  <c r="M126" i="29"/>
  <c r="L126" i="29"/>
  <c r="K126" i="29"/>
  <c r="J126" i="29"/>
  <c r="I126" i="29"/>
  <c r="P119" i="29"/>
  <c r="O119" i="29"/>
  <c r="N119" i="29"/>
  <c r="M119" i="29"/>
  <c r="L119" i="29"/>
  <c r="J119" i="29"/>
  <c r="I119" i="29"/>
  <c r="H118" i="29"/>
  <c r="H117" i="29"/>
  <c r="H116" i="29"/>
  <c r="H115" i="29"/>
  <c r="H114" i="29"/>
  <c r="H113" i="29"/>
  <c r="H112" i="29"/>
  <c r="H111" i="29"/>
  <c r="H110" i="29"/>
  <c r="P109" i="29"/>
  <c r="O109" i="29"/>
  <c r="N109" i="29"/>
  <c r="M109" i="29"/>
  <c r="L109" i="29"/>
  <c r="K109" i="29"/>
  <c r="J109" i="29"/>
  <c r="I109" i="29"/>
  <c r="H109" i="29" s="1"/>
  <c r="P105" i="29"/>
  <c r="O105" i="29"/>
  <c r="N105" i="29"/>
  <c r="M105" i="29"/>
  <c r="L105" i="29"/>
  <c r="K105" i="29"/>
  <c r="J105" i="29"/>
  <c r="I105" i="29"/>
  <c r="H101" i="29"/>
  <c r="H100" i="29"/>
  <c r="H99" i="29"/>
  <c r="H98" i="29"/>
  <c r="H97" i="29"/>
  <c r="P94" i="29"/>
  <c r="O94" i="29"/>
  <c r="N94" i="29"/>
  <c r="M94" i="29"/>
  <c r="L94" i="29"/>
  <c r="K94" i="29"/>
  <c r="J94" i="29"/>
  <c r="I94" i="29"/>
  <c r="H94" i="29"/>
  <c r="H93" i="29"/>
  <c r="P92" i="29"/>
  <c r="O92" i="29"/>
  <c r="N92" i="29"/>
  <c r="M92" i="29"/>
  <c r="L92" i="29"/>
  <c r="K92" i="29"/>
  <c r="J92" i="29"/>
  <c r="I92" i="29"/>
  <c r="H92" i="29"/>
  <c r="L90" i="29"/>
  <c r="K90" i="29"/>
  <c r="J90" i="29"/>
  <c r="I90" i="29"/>
  <c r="H89" i="29"/>
  <c r="H88" i="29"/>
  <c r="H87" i="29"/>
  <c r="H86" i="29"/>
  <c r="H85" i="29"/>
  <c r="H84" i="29"/>
  <c r="P73" i="29"/>
  <c r="M73" i="29"/>
  <c r="K73" i="29"/>
  <c r="J73" i="29"/>
  <c r="I73" i="29"/>
  <c r="H73" i="29"/>
  <c r="H72" i="29"/>
  <c r="H71" i="29"/>
  <c r="H70" i="29"/>
  <c r="H69" i="29"/>
  <c r="L68" i="29"/>
  <c r="K68" i="29"/>
  <c r="J68" i="29"/>
  <c r="I68" i="29"/>
  <c r="H68" i="29" s="1"/>
  <c r="H67" i="29"/>
  <c r="H66" i="29"/>
  <c r="H65" i="29"/>
  <c r="H64" i="29"/>
  <c r="P60" i="29"/>
  <c r="M60" i="29"/>
  <c r="L60" i="29"/>
  <c r="K60" i="29"/>
  <c r="J60" i="29"/>
  <c r="I60" i="29"/>
  <c r="H55" i="29"/>
  <c r="H54" i="29"/>
  <c r="H53" i="29"/>
  <c r="H52" i="29" s="1"/>
  <c r="P52" i="29"/>
  <c r="P51" i="29" s="1"/>
  <c r="M52" i="29"/>
  <c r="O48" i="29"/>
  <c r="I48" i="29"/>
  <c r="P41" i="29"/>
  <c r="O41" i="29"/>
  <c r="N41" i="29"/>
  <c r="M41" i="29"/>
  <c r="L41" i="29"/>
  <c r="K41" i="29"/>
  <c r="J41" i="29"/>
  <c r="I41" i="29"/>
  <c r="P36" i="29"/>
  <c r="O36" i="29"/>
  <c r="N36" i="29"/>
  <c r="N48" i="29" s="1"/>
  <c r="M36" i="29"/>
  <c r="L36" i="29"/>
  <c r="K36" i="29"/>
  <c r="J36" i="29"/>
  <c r="I36" i="29"/>
  <c r="H33" i="29"/>
  <c r="P30" i="29"/>
  <c r="M30" i="29"/>
  <c r="M48" i="29" s="1"/>
  <c r="L30" i="29"/>
  <c r="L48" i="29"/>
  <c r="K30" i="29"/>
  <c r="K48" i="29"/>
  <c r="J30" i="29"/>
  <c r="J48" i="29"/>
  <c r="I30" i="29"/>
  <c r="H30" i="29"/>
  <c r="P23" i="29"/>
  <c r="O23" i="29"/>
  <c r="O26" i="29"/>
  <c r="N23" i="29"/>
  <c r="M23" i="29"/>
  <c r="L23" i="29"/>
  <c r="K23" i="29"/>
  <c r="J23" i="29"/>
  <c r="I23" i="29"/>
  <c r="I26" i="29" s="1"/>
  <c r="H26" i="29" s="1"/>
  <c r="H22" i="29"/>
  <c r="H21" i="29"/>
  <c r="P20" i="29"/>
  <c r="M20" i="29"/>
  <c r="H20" i="29" s="1"/>
  <c r="L20" i="29"/>
  <c r="J20" i="29"/>
  <c r="J26" i="29" s="1"/>
  <c r="L18" i="29"/>
  <c r="K18" i="29"/>
  <c r="J18" i="29"/>
  <c r="I18" i="29"/>
  <c r="H17" i="29"/>
  <c r="H16" i="29"/>
  <c r="H15" i="29"/>
  <c r="H14" i="29"/>
  <c r="H13" i="29"/>
  <c r="P13" i="29"/>
  <c r="M13" i="29"/>
  <c r="L13" i="29"/>
  <c r="K13" i="29"/>
  <c r="J13" i="29"/>
  <c r="I13" i="29"/>
  <c r="H12" i="29"/>
  <c r="L11" i="29"/>
  <c r="L26" i="29" s="1"/>
  <c r="K11" i="29"/>
  <c r="J11" i="29"/>
  <c r="I11" i="29"/>
  <c r="P9" i="29"/>
  <c r="O9" i="29"/>
  <c r="N9" i="29"/>
  <c r="N26" i="29" s="1"/>
  <c r="M9" i="29"/>
  <c r="L9" i="29"/>
  <c r="K9" i="29"/>
  <c r="J9" i="29"/>
  <c r="I9" i="29"/>
  <c r="L231" i="28"/>
  <c r="J63" i="28"/>
  <c r="K63" i="28"/>
  <c r="K54" i="28"/>
  <c r="L76" i="28"/>
  <c r="J76" i="28"/>
  <c r="K76" i="28"/>
  <c r="I76" i="28"/>
  <c r="L14" i="28"/>
  <c r="J14" i="28"/>
  <c r="K14" i="28"/>
  <c r="N460" i="28"/>
  <c r="L448" i="28"/>
  <c r="J448" i="28"/>
  <c r="J444" i="28" s="1"/>
  <c r="K448" i="28"/>
  <c r="K444" i="28" s="1"/>
  <c r="K460" i="28" s="1"/>
  <c r="I448" i="28"/>
  <c r="P433" i="28"/>
  <c r="O433" i="28"/>
  <c r="M433" i="28"/>
  <c r="N433" i="28"/>
  <c r="L433" i="28"/>
  <c r="J433" i="28"/>
  <c r="K433" i="28"/>
  <c r="I433" i="28"/>
  <c r="L315" i="28"/>
  <c r="J315" i="28"/>
  <c r="K315" i="28"/>
  <c r="K197" i="28"/>
  <c r="L214" i="28"/>
  <c r="L197" i="28" s="1"/>
  <c r="L405" i="28" s="1"/>
  <c r="J214" i="28"/>
  <c r="K214" i="28"/>
  <c r="I214" i="28"/>
  <c r="L165" i="28"/>
  <c r="K165" i="28"/>
  <c r="I165" i="28"/>
  <c r="L112" i="28"/>
  <c r="J112" i="28"/>
  <c r="K112" i="28"/>
  <c r="L129" i="28"/>
  <c r="L97" i="28"/>
  <c r="J97" i="28"/>
  <c r="K97" i="28"/>
  <c r="I97" i="28"/>
  <c r="I93" i="28"/>
  <c r="L71" i="28"/>
  <c r="J71" i="28"/>
  <c r="J54" i="28" s="1"/>
  <c r="K71" i="28"/>
  <c r="I71" i="28"/>
  <c r="I54" i="28" s="1"/>
  <c r="H72" i="28"/>
  <c r="L63" i="28"/>
  <c r="L54" i="28" s="1"/>
  <c r="I63" i="28"/>
  <c r="I14" i="28"/>
  <c r="L16" i="28"/>
  <c r="J16" i="28"/>
  <c r="K16" i="28"/>
  <c r="I16" i="28"/>
  <c r="L21" i="28"/>
  <c r="J21" i="28"/>
  <c r="K21" i="28"/>
  <c r="I21" i="28"/>
  <c r="I26" i="28"/>
  <c r="L33" i="28"/>
  <c r="L51" i="28"/>
  <c r="M33" i="28"/>
  <c r="J33" i="28"/>
  <c r="J51" i="28" s="1"/>
  <c r="K33" i="28"/>
  <c r="K51" i="28" s="1"/>
  <c r="I33" i="28"/>
  <c r="I51" i="28" s="1"/>
  <c r="H51" i="28" s="1"/>
  <c r="P344" i="28"/>
  <c r="O344" i="28"/>
  <c r="N344" i="28"/>
  <c r="O54" i="28"/>
  <c r="N54" i="28"/>
  <c r="N97" i="28"/>
  <c r="P97" i="28"/>
  <c r="O97" i="28"/>
  <c r="M97" i="28"/>
  <c r="H97" i="28"/>
  <c r="L143" i="28"/>
  <c r="J143" i="28"/>
  <c r="K143" i="28"/>
  <c r="I143" i="28"/>
  <c r="P165" i="28"/>
  <c r="O165" i="28"/>
  <c r="N165" i="28"/>
  <c r="P161" i="28"/>
  <c r="O161" i="28"/>
  <c r="M161" i="28"/>
  <c r="H161" i="28"/>
  <c r="N161" i="28"/>
  <c r="L161" i="28"/>
  <c r="L194" i="28" s="1"/>
  <c r="J161" i="28"/>
  <c r="K161" i="28"/>
  <c r="K194" i="28" s="1"/>
  <c r="I161" i="28"/>
  <c r="P416" i="28"/>
  <c r="O416" i="28"/>
  <c r="P412" i="28"/>
  <c r="P409" i="28" s="1"/>
  <c r="O412" i="28"/>
  <c r="O409" i="28" s="1"/>
  <c r="L412" i="28"/>
  <c r="L409" i="28"/>
  <c r="L425" i="28" s="1"/>
  <c r="J412" i="28"/>
  <c r="J409" i="28" s="1"/>
  <c r="J425" i="28" s="1"/>
  <c r="K412" i="28"/>
  <c r="K409" i="28" s="1"/>
  <c r="K425" i="28"/>
  <c r="O425" i="28"/>
  <c r="N412" i="28"/>
  <c r="N409" i="28"/>
  <c r="I412" i="28"/>
  <c r="I409" i="28"/>
  <c r="L374" i="28"/>
  <c r="H74" i="28"/>
  <c r="H73" i="28"/>
  <c r="P374" i="28"/>
  <c r="L323" i="28"/>
  <c r="L322" i="28" s="1"/>
  <c r="J323" i="28"/>
  <c r="J322" i="28" s="1"/>
  <c r="K323" i="28"/>
  <c r="I323" i="28"/>
  <c r="I322" i="28"/>
  <c r="J44" i="28"/>
  <c r="K44" i="28"/>
  <c r="L44" i="28"/>
  <c r="I44" i="28"/>
  <c r="K374" i="28"/>
  <c r="K270" i="28"/>
  <c r="K231" i="28" s="1"/>
  <c r="I270" i="28"/>
  <c r="I231" i="28" s="1"/>
  <c r="O214" i="28"/>
  <c r="P214" i="28"/>
  <c r="N214" i="28"/>
  <c r="I223" i="28"/>
  <c r="I374" i="28"/>
  <c r="H374" i="28" s="1"/>
  <c r="J231" i="28"/>
  <c r="M231" i="28"/>
  <c r="L401" i="28"/>
  <c r="L400" i="28" s="1"/>
  <c r="J198" i="28"/>
  <c r="K198" i="28"/>
  <c r="L198" i="28"/>
  <c r="I198" i="28"/>
  <c r="J180" i="28"/>
  <c r="K180" i="28"/>
  <c r="L180" i="28"/>
  <c r="M180" i="28"/>
  <c r="N180" i="28"/>
  <c r="O180" i="28"/>
  <c r="P180" i="28"/>
  <c r="I180" i="28"/>
  <c r="J153" i="28"/>
  <c r="K153" i="28"/>
  <c r="L153" i="28"/>
  <c r="I153" i="28"/>
  <c r="J350" i="28"/>
  <c r="J349" i="28"/>
  <c r="K350" i="28"/>
  <c r="K349" i="28"/>
  <c r="L350" i="28"/>
  <c r="M350" i="28"/>
  <c r="M349" i="28" s="1"/>
  <c r="I350" i="28"/>
  <c r="O284" i="28"/>
  <c r="J401" i="28"/>
  <c r="J400" i="28" s="1"/>
  <c r="K401" i="28"/>
  <c r="K400" i="28" s="1"/>
  <c r="P350" i="28"/>
  <c r="P349" i="28" s="1"/>
  <c r="O350" i="28"/>
  <c r="O349" i="28" s="1"/>
  <c r="N350" i="28"/>
  <c r="N374" i="28"/>
  <c r="N349" i="28" s="1"/>
  <c r="O374" i="28"/>
  <c r="M214" i="28"/>
  <c r="H214" i="28" s="1"/>
  <c r="M374" i="28"/>
  <c r="F590" i="28"/>
  <c r="P465" i="28"/>
  <c r="O465" i="28"/>
  <c r="N465" i="28"/>
  <c r="M465" i="28"/>
  <c r="L465" i="28"/>
  <c r="K465" i="28"/>
  <c r="J465" i="28"/>
  <c r="I465" i="28"/>
  <c r="H449" i="28"/>
  <c r="P448" i="28"/>
  <c r="P444" i="28"/>
  <c r="O448" i="28"/>
  <c r="O444" i="28"/>
  <c r="O460" i="28" s="1"/>
  <c r="N448" i="28"/>
  <c r="N444" i="28"/>
  <c r="L444" i="28"/>
  <c r="L460" i="28" s="1"/>
  <c r="I444" i="28"/>
  <c r="M444" i="28"/>
  <c r="P435" i="28"/>
  <c r="O435" i="28"/>
  <c r="N435" i="28"/>
  <c r="M435" i="28"/>
  <c r="L435" i="28"/>
  <c r="H432" i="28"/>
  <c r="H431" i="28"/>
  <c r="P430" i="28"/>
  <c r="M430" i="28"/>
  <c r="H430" i="28"/>
  <c r="H429" i="28"/>
  <c r="P428" i="28"/>
  <c r="I428" i="28"/>
  <c r="N416" i="28"/>
  <c r="N425" i="28" s="1"/>
  <c r="I416" i="28"/>
  <c r="H416" i="28" s="1"/>
  <c r="M412" i="28"/>
  <c r="M409" i="28" s="1"/>
  <c r="M425" i="28"/>
  <c r="H410" i="28"/>
  <c r="I401" i="28"/>
  <c r="I400" i="28"/>
  <c r="J374" i="28"/>
  <c r="P332" i="28"/>
  <c r="O332" i="28"/>
  <c r="N332" i="28"/>
  <c r="I332" i="28"/>
  <c r="N338" i="28"/>
  <c r="L332" i="28"/>
  <c r="J332" i="28"/>
  <c r="M332" i="28"/>
  <c r="N323" i="28"/>
  <c r="N322" i="28" s="1"/>
  <c r="P323" i="28"/>
  <c r="P322" i="28" s="1"/>
  <c r="O323" i="28"/>
  <c r="O322" i="28" s="1"/>
  <c r="O405" i="28" s="1"/>
  <c r="M323" i="28"/>
  <c r="M322" i="28" s="1"/>
  <c r="K322" i="28"/>
  <c r="H319" i="28"/>
  <c r="H318" i="28"/>
  <c r="H316" i="28"/>
  <c r="P315" i="28"/>
  <c r="O315" i="28"/>
  <c r="N315" i="28"/>
  <c r="M315" i="28"/>
  <c r="I315" i="28"/>
  <c r="L310" i="28"/>
  <c r="L309" i="28" s="1"/>
  <c r="H311" i="28"/>
  <c r="P310" i="28"/>
  <c r="P309" i="28" s="1"/>
  <c r="O310" i="28"/>
  <c r="N310" i="28"/>
  <c r="N309" i="28" s="1"/>
  <c r="N405" i="28" s="1"/>
  <c r="M310" i="28"/>
  <c r="M309" i="28"/>
  <c r="H309" i="28" s="1"/>
  <c r="K310" i="28"/>
  <c r="K309" i="28" s="1"/>
  <c r="K405" i="28" s="1"/>
  <c r="J310" i="28"/>
  <c r="J309" i="28" s="1"/>
  <c r="I310" i="28"/>
  <c r="I309" i="28" s="1"/>
  <c r="J307" i="28"/>
  <c r="H305" i="28"/>
  <c r="H304" i="28"/>
  <c r="P303" i="28"/>
  <c r="M303" i="28"/>
  <c r="L303" i="28"/>
  <c r="J303" i="28"/>
  <c r="I303" i="28"/>
  <c r="H303" i="28"/>
  <c r="H302" i="28"/>
  <c r="K300" i="28"/>
  <c r="J301" i="28"/>
  <c r="J300" i="28"/>
  <c r="H301" i="28"/>
  <c r="M300" i="28"/>
  <c r="L300" i="28"/>
  <c r="I300" i="28"/>
  <c r="H300" i="28" s="1"/>
  <c r="N297" i="28"/>
  <c r="K279" i="28"/>
  <c r="P279" i="28"/>
  <c r="O279" i="28"/>
  <c r="N279" i="28"/>
  <c r="M279" i="28"/>
  <c r="L279" i="28"/>
  <c r="J279" i="28"/>
  <c r="Q198" i="28"/>
  <c r="Q197" i="28" s="1"/>
  <c r="P198" i="28"/>
  <c r="P197" i="28" s="1"/>
  <c r="O198" i="28"/>
  <c r="O197" i="28" s="1"/>
  <c r="N198" i="28"/>
  <c r="N197" i="28"/>
  <c r="M198" i="28"/>
  <c r="H198" i="28"/>
  <c r="P186" i="28"/>
  <c r="O186" i="28"/>
  <c r="N186" i="28"/>
  <c r="M186" i="28"/>
  <c r="L186" i="28"/>
  <c r="K186" i="28"/>
  <c r="J186" i="28"/>
  <c r="I186" i="28"/>
  <c r="Q173" i="28"/>
  <c r="P173" i="28"/>
  <c r="P194" i="28" s="1"/>
  <c r="O173" i="28"/>
  <c r="O194" i="28"/>
  <c r="N173" i="28"/>
  <c r="M173" i="28"/>
  <c r="L173" i="28"/>
  <c r="J173" i="28"/>
  <c r="I173" i="28"/>
  <c r="H172" i="28"/>
  <c r="H171" i="28"/>
  <c r="H170" i="28"/>
  <c r="H169" i="28"/>
  <c r="H168" i="28"/>
  <c r="M166" i="28"/>
  <c r="M165" i="28"/>
  <c r="M194" i="28" s="1"/>
  <c r="H167" i="28"/>
  <c r="J166" i="28"/>
  <c r="J165" i="28" s="1"/>
  <c r="J194" i="28" s="1"/>
  <c r="I194" i="28"/>
  <c r="H162" i="28"/>
  <c r="H160" i="28"/>
  <c r="H159" i="28"/>
  <c r="P153" i="28"/>
  <c r="P151" i="28" s="1"/>
  <c r="O153" i="28"/>
  <c r="O151" i="28" s="1"/>
  <c r="N153" i="28"/>
  <c r="N151" i="28" s="1"/>
  <c r="P143" i="28"/>
  <c r="O143" i="28"/>
  <c r="O158" i="28"/>
  <c r="N143" i="28"/>
  <c r="M143" i="28"/>
  <c r="M158" i="28" s="1"/>
  <c r="L140" i="28"/>
  <c r="K140" i="28"/>
  <c r="K158" i="28"/>
  <c r="J140" i="28"/>
  <c r="J158" i="28" s="1"/>
  <c r="I140" i="28"/>
  <c r="Q138" i="28"/>
  <c r="P129" i="28"/>
  <c r="O129" i="28"/>
  <c r="N129" i="28"/>
  <c r="M129" i="28"/>
  <c r="K129" i="28"/>
  <c r="K138" i="28" s="1"/>
  <c r="J129" i="28"/>
  <c r="J138" i="28" s="1"/>
  <c r="I129" i="28"/>
  <c r="I138" i="28" s="1"/>
  <c r="P122" i="28"/>
  <c r="O122" i="28"/>
  <c r="N122" i="28"/>
  <c r="M122" i="28"/>
  <c r="L122" i="28"/>
  <c r="J122" i="28"/>
  <c r="I122" i="28"/>
  <c r="H121" i="28"/>
  <c r="H120" i="28"/>
  <c r="H119" i="28"/>
  <c r="H118" i="28"/>
  <c r="H117" i="28"/>
  <c r="H116" i="28"/>
  <c r="H115" i="28"/>
  <c r="H114" i="28"/>
  <c r="H113" i="28"/>
  <c r="P112" i="28"/>
  <c r="O112" i="28"/>
  <c r="N112" i="28"/>
  <c r="M112" i="28"/>
  <c r="I112" i="28"/>
  <c r="H112" i="28"/>
  <c r="P108" i="28"/>
  <c r="O108" i="28"/>
  <c r="N108" i="28"/>
  <c r="M108" i="28"/>
  <c r="L108" i="28"/>
  <c r="K108" i="28"/>
  <c r="J108" i="28"/>
  <c r="I108" i="28"/>
  <c r="H104" i="28"/>
  <c r="H103" i="28"/>
  <c r="H102" i="28"/>
  <c r="H101" i="28"/>
  <c r="H100" i="28"/>
  <c r="H96" i="28"/>
  <c r="P95" i="28"/>
  <c r="O95" i="28"/>
  <c r="N95" i="28"/>
  <c r="M95" i="28"/>
  <c r="L95" i="28"/>
  <c r="K95" i="28"/>
  <c r="J95" i="28"/>
  <c r="I95" i="28"/>
  <c r="H95" i="28"/>
  <c r="L93" i="28"/>
  <c r="K93" i="28"/>
  <c r="J93" i="28"/>
  <c r="H92" i="28"/>
  <c r="H91" i="28"/>
  <c r="H90" i="28"/>
  <c r="H89" i="28"/>
  <c r="H88" i="28"/>
  <c r="H87" i="28"/>
  <c r="P76" i="28"/>
  <c r="M76" i="28"/>
  <c r="H75" i="28"/>
  <c r="H70" i="28"/>
  <c r="H69" i="28"/>
  <c r="H68" i="28"/>
  <c r="H67" i="28"/>
  <c r="P63" i="28"/>
  <c r="M63" i="28"/>
  <c r="H63" i="28" s="1"/>
  <c r="H58" i="28"/>
  <c r="H57" i="28"/>
  <c r="H56" i="28"/>
  <c r="H55" i="28" s="1"/>
  <c r="P55" i="28"/>
  <c r="P54" i="28" s="1"/>
  <c r="P138" i="28" s="1"/>
  <c r="M55" i="28"/>
  <c r="M54" i="28" s="1"/>
  <c r="H54" i="28" s="1"/>
  <c r="P44" i="28"/>
  <c r="P51" i="28" s="1"/>
  <c r="O44" i="28"/>
  <c r="N44" i="28"/>
  <c r="M44" i="28"/>
  <c r="P39" i="28"/>
  <c r="O39" i="28"/>
  <c r="O51" i="28" s="1"/>
  <c r="N39" i="28"/>
  <c r="N51" i="28"/>
  <c r="M39" i="28"/>
  <c r="L39" i="28"/>
  <c r="K39" i="28"/>
  <c r="J39" i="28"/>
  <c r="I39" i="28"/>
  <c r="H36" i="28"/>
  <c r="P33" i="28"/>
  <c r="P26" i="28"/>
  <c r="O26" i="28"/>
  <c r="O29" i="28" s="1"/>
  <c r="N26" i="28"/>
  <c r="M26" i="28"/>
  <c r="L26" i="28"/>
  <c r="K26" i="28"/>
  <c r="J26" i="28"/>
  <c r="H25" i="28"/>
  <c r="H24" i="28"/>
  <c r="P23" i="28"/>
  <c r="P29" i="28" s="1"/>
  <c r="M23" i="28"/>
  <c r="M29" i="28"/>
  <c r="L23" i="28"/>
  <c r="K23" i="28"/>
  <c r="K29" i="28" s="1"/>
  <c r="J23" i="28"/>
  <c r="H23" i="28"/>
  <c r="H20" i="28"/>
  <c r="H19" i="28"/>
  <c r="H18" i="28"/>
  <c r="H17" i="28"/>
  <c r="H16" i="28" s="1"/>
  <c r="P16" i="28"/>
  <c r="M16" i="28"/>
  <c r="H15" i="28"/>
  <c r="P12" i="28"/>
  <c r="O12" i="28"/>
  <c r="N12" i="28"/>
  <c r="M12" i="28"/>
  <c r="L12" i="28"/>
  <c r="K12" i="28"/>
  <c r="J12" i="28"/>
  <c r="I12" i="28"/>
  <c r="I29" i="28" s="1"/>
  <c r="H29" i="28" s="1"/>
  <c r="M428" i="28"/>
  <c r="H428" i="28" s="1"/>
  <c r="P284" i="28"/>
  <c r="K332" i="28"/>
  <c r="N284" i="28"/>
  <c r="H76" i="28"/>
  <c r="I279" i="28"/>
  <c r="L349" i="28"/>
  <c r="P460" i="28"/>
  <c r="N194" i="28"/>
  <c r="I460" i="28"/>
  <c r="N138" i="28"/>
  <c r="H166" i="28"/>
  <c r="O309" i="28"/>
  <c r="H409" i="28"/>
  <c r="H425" i="28"/>
  <c r="L29" i="28"/>
  <c r="P158" i="28"/>
  <c r="H444" i="28"/>
  <c r="I349" i="28"/>
  <c r="H349" i="28" s="1"/>
  <c r="H350" i="28"/>
  <c r="P425" i="28"/>
  <c r="J29" i="28"/>
  <c r="N29" i="28"/>
  <c r="H465" i="28"/>
  <c r="M51" i="28"/>
  <c r="K26" i="29"/>
  <c r="M26" i="29"/>
  <c r="N135" i="29"/>
  <c r="P135" i="29"/>
  <c r="M402" i="29"/>
  <c r="O402" i="29"/>
  <c r="H60" i="29"/>
  <c r="I51" i="29"/>
  <c r="I191" i="29"/>
  <c r="M191" i="29"/>
  <c r="O191" i="29"/>
  <c r="I422" i="29"/>
  <c r="H413" i="29"/>
  <c r="H422" i="29"/>
  <c r="O422" i="29"/>
  <c r="H462" i="29"/>
  <c r="K194" i="29"/>
  <c r="I457" i="29"/>
  <c r="H441" i="29"/>
  <c r="L306" i="29"/>
  <c r="L402" i="29"/>
  <c r="L51" i="29"/>
  <c r="L135" i="29" s="1"/>
  <c r="L463" i="29" s="1"/>
  <c r="G29" i="30"/>
  <c r="K163" i="30"/>
  <c r="I482" i="30"/>
  <c r="J163" i="30"/>
  <c r="G322" i="30"/>
  <c r="L163" i="30"/>
  <c r="K444" i="30"/>
  <c r="K29" i="30"/>
  <c r="J50" i="30"/>
  <c r="L53" i="30"/>
  <c r="L143" i="30" s="1"/>
  <c r="I53" i="30"/>
  <c r="I322" i="30"/>
  <c r="K322" i="30"/>
  <c r="K362" i="30"/>
  <c r="K422" i="30" s="1"/>
  <c r="K488" i="30" s="1"/>
  <c r="K482" i="30"/>
  <c r="H482" i="30"/>
  <c r="L29" i="30"/>
  <c r="K50" i="30"/>
  <c r="G482" i="30"/>
  <c r="L50" i="30"/>
  <c r="G163" i="30"/>
  <c r="H163" i="30"/>
  <c r="J322" i="30"/>
  <c r="H322" i="30"/>
  <c r="I362" i="30"/>
  <c r="J444" i="30"/>
  <c r="J488" i="30" s="1"/>
  <c r="H53" i="30"/>
  <c r="H143" i="30"/>
  <c r="L199" i="30"/>
  <c r="J29" i="30"/>
  <c r="K199" i="30"/>
  <c r="I199" i="30"/>
  <c r="I29" i="30"/>
  <c r="I143" i="30"/>
  <c r="K143" i="30"/>
  <c r="J199" i="30"/>
  <c r="H199" i="30"/>
  <c r="I163" i="30"/>
  <c r="G199" i="30"/>
  <c r="J422" i="30"/>
  <c r="H202" i="30"/>
  <c r="I202" i="30"/>
  <c r="I422" i="30" s="1"/>
  <c r="I488" i="30" s="1"/>
  <c r="G444" i="30"/>
  <c r="H29" i="30"/>
  <c r="G143" i="30"/>
  <c r="J143" i="30"/>
  <c r="L322" i="30"/>
  <c r="L422" i="30" s="1"/>
  <c r="J482" i="30"/>
  <c r="L482" i="30"/>
  <c r="G202" i="30"/>
  <c r="G422" i="30" s="1"/>
  <c r="G488" i="30" s="1"/>
  <c r="H422" i="30"/>
  <c r="H488" i="30" s="1"/>
  <c r="K466" i="28" l="1"/>
  <c r="M138" i="28"/>
  <c r="H138" i="28"/>
  <c r="H194" i="28"/>
  <c r="P405" i="28"/>
  <c r="P466" i="28" s="1"/>
  <c r="I135" i="29"/>
  <c r="H191" i="29"/>
  <c r="N158" i="28"/>
  <c r="N466" i="28" s="1"/>
  <c r="I425" i="28"/>
  <c r="O138" i="28"/>
  <c r="O466" i="28" s="1"/>
  <c r="M197" i="28"/>
  <c r="M405" i="28" s="1"/>
  <c r="M466" i="28" s="1"/>
  <c r="M460" i="28"/>
  <c r="H71" i="28"/>
  <c r="I158" i="28"/>
  <c r="L158" i="28"/>
  <c r="H33" i="28"/>
  <c r="J460" i="28"/>
  <c r="P26" i="29"/>
  <c r="P48" i="29"/>
  <c r="H48" i="29"/>
  <c r="J51" i="29"/>
  <c r="J135" i="29" s="1"/>
  <c r="J463" i="29" s="1"/>
  <c r="I155" i="29"/>
  <c r="N402" i="29"/>
  <c r="H427" i="29"/>
  <c r="M425" i="29"/>
  <c r="H425" i="29" s="1"/>
  <c r="L138" i="28"/>
  <c r="L466" i="28" s="1"/>
  <c r="I197" i="28"/>
  <c r="J197" i="28"/>
  <c r="J405" i="28" s="1"/>
  <c r="J466" i="28" s="1"/>
  <c r="J155" i="29"/>
  <c r="H371" i="29"/>
  <c r="I346" i="29"/>
  <c r="H346" i="29" s="1"/>
  <c r="O463" i="29"/>
  <c r="M51" i="29"/>
  <c r="M135" i="29" s="1"/>
  <c r="M463" i="29" s="1"/>
  <c r="K51" i="29"/>
  <c r="K135" i="29" s="1"/>
  <c r="K191" i="29"/>
  <c r="P191" i="29"/>
  <c r="P194" i="29"/>
  <c r="P402" i="29" s="1"/>
  <c r="P463" i="29" s="1"/>
  <c r="I194" i="29"/>
  <c r="I306" i="29"/>
  <c r="H306" i="29" s="1"/>
  <c r="K346" i="29"/>
  <c r="M457" i="29"/>
  <c r="N463" i="29"/>
  <c r="K312" i="29"/>
  <c r="K306" i="29" s="1"/>
  <c r="K402" i="29" s="1"/>
  <c r="K463" i="29" s="1"/>
  <c r="L444" i="30"/>
  <c r="L488" i="30" s="1"/>
  <c r="M488" i="30" s="1"/>
  <c r="I402" i="29" l="1"/>
  <c r="I463" i="29" s="1"/>
  <c r="H463" i="29" s="1"/>
  <c r="H194" i="29"/>
  <c r="H402" i="29" s="1"/>
  <c r="H197" i="28"/>
  <c r="H405" i="28" s="1"/>
  <c r="I405" i="28"/>
  <c r="I466" i="28"/>
  <c r="H466" i="28" s="1"/>
  <c r="H51" i="29"/>
  <c r="H135" i="29"/>
</calcChain>
</file>

<file path=xl/sharedStrings.xml><?xml version="1.0" encoding="utf-8"?>
<sst xmlns="http://schemas.openxmlformats.org/spreadsheetml/2006/main" count="2914" uniqueCount="691">
  <si>
    <t>Спеціальний фонд</t>
  </si>
  <si>
    <t>Х</t>
  </si>
  <si>
    <t>усього</t>
  </si>
  <si>
    <t>УСЬОГО</t>
  </si>
  <si>
    <t>7370</t>
  </si>
  <si>
    <t>0490</t>
  </si>
  <si>
    <t>Реалізація інших заходів щодо соціально-економічного розвитку територій</t>
  </si>
  <si>
    <t>Разом</t>
  </si>
  <si>
    <t>1216030</t>
  </si>
  <si>
    <t>6030</t>
  </si>
  <si>
    <t>0620</t>
  </si>
  <si>
    <t>Організація благоустрою населених пунктів</t>
  </si>
  <si>
    <t>в тому числі за напрямами:</t>
  </si>
  <si>
    <t>Інші заходи, пов'язані з економічною діяльністю</t>
  </si>
  <si>
    <t>1217370</t>
  </si>
  <si>
    <t>в частині видатків, пов"язаних з управлінням майном комунальної власності (технічна інвентарізація, виготовлення технічного паспорту, експертна оцінка, експертний висновок, опублікування оголошень в засобах масової інформації, тощо)</t>
  </si>
  <si>
    <t>рішення Южноукраїнської міської ради №23 від 24.12.2015</t>
  </si>
  <si>
    <t xml:space="preserve">рішення Южноукраїнської міської ради №1415 від 25.12.2014 </t>
  </si>
  <si>
    <t xml:space="preserve">рішення Южноукраїнської міської ради №964 від 25.01.2018 </t>
  </si>
  <si>
    <t>1217330</t>
  </si>
  <si>
    <t>7330</t>
  </si>
  <si>
    <t>0443</t>
  </si>
  <si>
    <t>Будівництво інших об'єктів соціальної та виробничої інфраструктури комунальної власності</t>
  </si>
  <si>
    <t xml:space="preserve">рішення Южноукраїнської міської ради №222 від 07.02.2007 </t>
  </si>
  <si>
    <t>1216040</t>
  </si>
  <si>
    <t>6040</t>
  </si>
  <si>
    <t>Заходи, пов’язані з поліпшенням питної води</t>
  </si>
  <si>
    <t>Реконструкція будівлі "Центру надання адміністративних послуг" за адресою вул.Дружби Народів, 35-В  в м.Южноукраїнськ Миколаївської області</t>
  </si>
  <si>
    <t>1216090</t>
  </si>
  <si>
    <t>6090</t>
  </si>
  <si>
    <t>0640</t>
  </si>
  <si>
    <t>Інша діяльність у сфері житлово-комунального господарства</t>
  </si>
  <si>
    <t xml:space="preserve">рішення Южноукраїнської міської ради №467 від 22.12.2016 </t>
  </si>
  <si>
    <t>рішення Южноукраїнської міської ради №473 від 22.12.2016</t>
  </si>
  <si>
    <t>8340</t>
  </si>
  <si>
    <t>0540</t>
  </si>
  <si>
    <t>Природоохоронні заходи за рахунок цільових фондів</t>
  </si>
  <si>
    <t xml:space="preserve">рішення Южноукраїнської міської ради №472 від 22.12.2016 </t>
  </si>
  <si>
    <t>рішення Южноукраїнської міської ради</t>
  </si>
  <si>
    <t>1216011</t>
  </si>
  <si>
    <t>6011</t>
  </si>
  <si>
    <t>Експлуатація та технічне обслуговування житлового фонду</t>
  </si>
  <si>
    <t xml:space="preserve">Капітальний ремонт ліфтів житлових будинків за відповідними адресами </t>
  </si>
  <si>
    <t xml:space="preserve">Капітальний ремонт покрівель  житлових будинків за відповідними адресами </t>
  </si>
  <si>
    <t>Виконавчий комітет Южноукраїнської міської ради</t>
  </si>
  <si>
    <t>0200000</t>
  </si>
  <si>
    <t>0210000</t>
  </si>
  <si>
    <t>0210180</t>
  </si>
  <si>
    <t>0180</t>
  </si>
  <si>
    <t>0133</t>
  </si>
  <si>
    <t>Інша діяльність у сфері державного управління</t>
  </si>
  <si>
    <t>висвітлення діяльності депутатів Южноукраїнської міської ради через засоби масової інформації</t>
  </si>
  <si>
    <t>грн.</t>
  </si>
  <si>
    <t xml:space="preserve"> придбання квітів, папок, біг-бордів, сіті-лайтів, сувенірної продукції, ритуальних вінків, подарунків </t>
  </si>
  <si>
    <t>0217680</t>
  </si>
  <si>
    <t>7680</t>
  </si>
  <si>
    <t>Членські внески до асоціацій органів місцевого самоврядування</t>
  </si>
  <si>
    <t xml:space="preserve"> сплата членських внесків до Асоціації міст України  та  Асоціації  "Енергоефективні міста України"</t>
  </si>
  <si>
    <t>0218220</t>
  </si>
  <si>
    <t>8220</t>
  </si>
  <si>
    <t>0380</t>
  </si>
  <si>
    <t>Заходи та роботи з мобілізаційної підготовки місцевого значення</t>
  </si>
  <si>
    <t>0600000</t>
  </si>
  <si>
    <t>Управління освіти Южноукраїнської міської ради</t>
  </si>
  <si>
    <t>0610000</t>
  </si>
  <si>
    <t>0800000</t>
  </si>
  <si>
    <t>Департамент соціальних питань та охорони здоров'я Южноукраїнської міської ради</t>
  </si>
  <si>
    <t>0810000</t>
  </si>
  <si>
    <t>Міська комплексна Програма «Охорона здоров`я в місті Южноукраїнську» на  2017-2022 роки</t>
  </si>
  <si>
    <t>0812141</t>
  </si>
  <si>
    <t>2141</t>
  </si>
  <si>
    <t>0763</t>
  </si>
  <si>
    <t>Програми і централізовані заходи з імунопрофілактики</t>
  </si>
  <si>
    <t>0812142</t>
  </si>
  <si>
    <t>2142</t>
  </si>
  <si>
    <t xml:space="preserve">Програми і централізовані заходи боротьби з туберкульозом </t>
  </si>
  <si>
    <t>придбання харчових пайків для хворих, які не переривають лікування</t>
  </si>
  <si>
    <t>0812143</t>
  </si>
  <si>
    <t>2143</t>
  </si>
  <si>
    <t>Програми і централізовані заходи профілактики ВІЛ-інфекції/СНІДу</t>
  </si>
  <si>
    <t>0812145</t>
  </si>
  <si>
    <t>2145</t>
  </si>
  <si>
    <t>в частині надання матеріальної допомоги онкохворим на лікування</t>
  </si>
  <si>
    <t>0812152</t>
  </si>
  <si>
    <t>2152</t>
  </si>
  <si>
    <t>Інші програми та заходи у сфері охорони здоров’я</t>
  </si>
  <si>
    <t>в частині  безкоштовного  забезпечення лікарськими засобами  хворих, які перенесли гострий інфаркт міокарду (перші шість місяців) та які мають протезування клапанів серця</t>
  </si>
  <si>
    <t>0812111</t>
  </si>
  <si>
    <t>2111</t>
  </si>
  <si>
    <t>0726</t>
  </si>
  <si>
    <t>обслуговування програми "Бюджет Ua Медицина"</t>
  </si>
  <si>
    <t xml:space="preserve">Міська програма зайнятості  населення міста Южноукраїнська </t>
  </si>
  <si>
    <t>0813210</t>
  </si>
  <si>
    <t>3210</t>
  </si>
  <si>
    <t>1050</t>
  </si>
  <si>
    <t xml:space="preserve">Організація та проведення громадських робіт </t>
  </si>
  <si>
    <t>оплата громадських робіт на умовах співфінансування з  Южноукраїнським міським центром зайнятості</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</si>
  <si>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</si>
  <si>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</si>
  <si>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</si>
  <si>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</si>
  <si>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компенсація вартості житлово - комунальних послуг</t>
  </si>
  <si>
    <t>0813190</t>
  </si>
  <si>
    <t>3190</t>
  </si>
  <si>
    <t>Соціальний захист ветеранів війни та праці</t>
  </si>
  <si>
    <t>0813191</t>
  </si>
  <si>
    <t>3191</t>
  </si>
  <si>
    <t>1030</t>
  </si>
  <si>
    <t>Інші видатки на соціальний захист ветеранів війни та праці</t>
  </si>
  <si>
    <t>надання одноразової матеріальної допомоги сім'ям загиблих учасників АТО, відшкодування проїзду до санаторію  в межах області, одноразова матеріальна допомога учасникам АТО, які отримали поранення та знаходяться на стаціонарному лікуванні, одноразова матеріальна допомога демобілізованим учасникам АТО, одноразова матеріальна допомога членам сімей військовослужбовців, загиблих в АТО, на санаторно - курортне лікування</t>
  </si>
  <si>
    <t>0813192</t>
  </si>
  <si>
    <t>3192</t>
  </si>
  <si>
    <t>Надання фінансової підтримки громадським організаціям ветеранів і осіб з інвалідністю, діяльність яких має соціальну спрямованість</t>
  </si>
  <si>
    <t>фінансова підтримка громадської організації "Воїни та ветерани антитерористичної операції" (одержувач бюджетних коштів)</t>
  </si>
  <si>
    <t>0819770</t>
  </si>
  <si>
    <t>9770</t>
  </si>
  <si>
    <t>Інші субвенції з місцевого бюджету</t>
  </si>
  <si>
    <t xml:space="preserve">субвенція з міського бюджету на співфінансування  з обласним  бюджетом видатків на забезпечення житлом сімей учасників антитерористичної операції на сході України, які перебувають на квартирному обліку, відповідно до Комплексної програми соціального захисту населення «Турбота» на період до 2020 року Миколаївської обласної ради </t>
  </si>
  <si>
    <t>Міська комплексна  програма "Турбота" на 2018-2022 роки</t>
  </si>
  <si>
    <t>0813031</t>
  </si>
  <si>
    <t>3031</t>
  </si>
  <si>
    <t>Надання інших пільг окремим категоріям громадян відповідно до законодавства</t>
  </si>
  <si>
    <t>0813032</t>
  </si>
  <si>
    <t>3032</t>
  </si>
  <si>
    <t>1070</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</si>
  <si>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</si>
  <si>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</si>
  <si>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</si>
  <si>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</si>
  <si>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</si>
  <si>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</si>
  <si>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</si>
  <si>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0813160</t>
  </si>
  <si>
    <t>3160</t>
  </si>
  <si>
    <t>1010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</si>
  <si>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</si>
  <si>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0813242</t>
  </si>
  <si>
    <t>3242</t>
  </si>
  <si>
    <t>1090</t>
  </si>
  <si>
    <t>Інші заходи у сфері соціального захисту і соціального забезпечення</t>
  </si>
  <si>
    <t>відшкодування проїзду до санаторію в межах області, придбання санаторно - курортних путівок ветеранам війни, праці, інвалідам та учасникам бойових дій</t>
  </si>
  <si>
    <t>надання пільг окремим категоріям громадян з послуг зв’язку</t>
  </si>
  <si>
    <t>компенсація за пільговий проїзд  окремим категоріям громадян на приміських та дачних маршрутах автомобільним транспортом</t>
  </si>
  <si>
    <t>компенсація за пільговий проїзд  окремим категоріям громадян залізничним транспортом</t>
  </si>
  <si>
    <t>компенсація фізичним особам, які надають соціальні послуги</t>
  </si>
  <si>
    <t>компенсація вартості житлово-комунальних послуг учасникам бойових дій, інвалідам по зору І та ІІ груп, почесним громадянам міста</t>
  </si>
  <si>
    <t>Управління молоді, спорту та культури Южноукраїнської міської ради</t>
  </si>
  <si>
    <t>придбання паливо-мастильних матеріалів для забезпечення військомату транспортом на період призовної кампанії</t>
  </si>
  <si>
    <t>1014082</t>
  </si>
  <si>
    <t>4082</t>
  </si>
  <si>
    <t>0829</t>
  </si>
  <si>
    <t>Інші заходи в галузі культури і мистецтва</t>
  </si>
  <si>
    <t>1013133</t>
  </si>
  <si>
    <t>3133</t>
  </si>
  <si>
    <t>1040</t>
  </si>
  <si>
    <t>Інші заходи та заклади молодіжної політики</t>
  </si>
  <si>
    <t>1015011</t>
  </si>
  <si>
    <t>5011</t>
  </si>
  <si>
    <t>0810</t>
  </si>
  <si>
    <t>Проведення навчально - тренувальних зборів і змагань з олімпійських видів спорту - всього,                                                                                        в тому числі:</t>
  </si>
  <si>
    <t>1015012</t>
  </si>
  <si>
    <t>5012</t>
  </si>
  <si>
    <t>Проведення навчально - тренувальних зборів і змагань з неолімпійських видів спорту</t>
  </si>
  <si>
    <t>1015061</t>
  </si>
  <si>
    <t>5061</t>
  </si>
  <si>
    <t xml:space="preserve">Забезпечення діяльності місцевих центрів фізичного здоро*я населення "Спорт для всіх" та проведення фізкультурно - масових заходів серед населення регіону </t>
  </si>
  <si>
    <t>0470</t>
  </si>
  <si>
    <t>Реалізація програм і заходів в галузі туризму та курортів</t>
  </si>
  <si>
    <t>2900000</t>
  </si>
  <si>
    <t>Управління з питань надзвичайних ситуацій та взаємодії з правоохоронними органами Южноукраїнської міської ради</t>
  </si>
  <si>
    <t>2910000</t>
  </si>
  <si>
    <t>Міська комплексна програма "Профілактика злочинності та вдосконалення системи захисту конституційних прав і свобод громадян в місті Южноукраїнську на 2017-2021 роки</t>
  </si>
  <si>
    <t>2917370</t>
  </si>
  <si>
    <t>обладнання громадських місць, житлових та адміністративних будівель засобами відеоспостерження;  придбання кондиціонеру</t>
  </si>
  <si>
    <t>2918230</t>
  </si>
  <si>
    <t>8230</t>
  </si>
  <si>
    <t>Інші заходи громадського порядку та безпеки</t>
  </si>
  <si>
    <t>технічне обслуговування системи відеоспостереження, бронювання використання місця в ККЕ, охорона серверної</t>
  </si>
  <si>
    <t>технічне обслуговування аналізатора парів спирту</t>
  </si>
  <si>
    <t>2918110</t>
  </si>
  <si>
    <t>8110</t>
  </si>
  <si>
    <t>0320</t>
  </si>
  <si>
    <t>Заходи запобігання та ліквідації надзвичайних ситуацій та наслідків стихійного лиха</t>
  </si>
  <si>
    <t>рішення Южноукраїнської міської ради №1423 від 25.12.2014</t>
  </si>
  <si>
    <t>рішення Южноукраїнської міської ради №929 від 20.12.2017</t>
  </si>
  <si>
    <t>рішення Южноукраїнської міської ради №1573 від 30.07.2015</t>
  </si>
  <si>
    <t>рішення Южноукраїнської міської ради №771 від 13.07.2017</t>
  </si>
  <si>
    <t>рішення Южноукраїнської міської ради №1066 від 22.03.2018</t>
  </si>
  <si>
    <t>рішення Южноукраїнської міської ради №196 від 31.05.2016</t>
  </si>
  <si>
    <t>рішення Южноукраїнської міської ради №926 від 20.12.2017</t>
  </si>
  <si>
    <t>рішення Южноукраїнської міської ради №1622 від 22.10.2015</t>
  </si>
  <si>
    <t>рішення Южноукраїнської міської ради №490 від 19.01.2017</t>
  </si>
  <si>
    <t>капітальний ремонт вантажного ліфта, в т.ч. експертне обстеження</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</si>
  <si>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</si>
  <si>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</si>
  <si>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 xml:space="preserve">Код Функціональної класифікації видатків та кредитування бюджету </t>
  </si>
  <si>
    <t>Найменування головного розпорядника коштів/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</si>
  <si>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Дата та номер документа, яким затверджено місцеву регіональну прогаму</t>
  </si>
  <si>
    <t>закупівля імунобіологічних препаратів для дітей (одержувач коштів - некомерційне комунальне підприємство "Южноукраїнський центр надання первинної медико - санітарної допомоги)</t>
  </si>
  <si>
    <t>Програма охорони  довкілля та раціонального природокористування міста Южноукраїнська на 2016-2020 роки</t>
  </si>
  <si>
    <t xml:space="preserve">Департамент інфраструктури міського господарства  Южноукраїнської міської ради  </t>
  </si>
  <si>
    <t>Департамент інфраструктури міського господарства  Южноукраїнської міської ради</t>
  </si>
  <si>
    <r>
      <t xml:space="preserve">Управління екології, охорони навколишнього середовища та земельних відносин Южноукраїнської міської ради  </t>
    </r>
    <r>
      <rPr>
        <sz val="14"/>
        <rFont val="Times New Roman"/>
        <family val="1"/>
        <charset val="204"/>
      </rPr>
      <t/>
    </r>
  </si>
  <si>
    <t xml:space="preserve">Управління екології, охорони навколишнього середовища та земельних відносин Южноукраїнської міської ради  </t>
  </si>
  <si>
    <t>Загальний фонд</t>
  </si>
  <si>
    <t>рішення Южноукраїнської міської ради №927 від 14.12.2017</t>
  </si>
  <si>
    <t xml:space="preserve">рішення Южноукраїнської міської ради №24 від 24.12.2015 </t>
  </si>
  <si>
    <t>затверджено на звітний період</t>
  </si>
  <si>
    <t>Усього (загальний та спеціальний фонди)</t>
  </si>
  <si>
    <t>касові видатки за звітний період</t>
  </si>
  <si>
    <t>Найменування міських програм (напрямів, заходів)</t>
  </si>
  <si>
    <t>Первинна медична допомога населенню, що надається центрами первинної медичної (медико-санітарної) допомоги</t>
  </si>
  <si>
    <t>Розвиток первинної медико-санітарної допомоги -обслуговування програми</t>
  </si>
  <si>
    <t>2144</t>
  </si>
  <si>
    <t>0812144</t>
  </si>
  <si>
    <t>Централізовані заходи з лікування хворих на цукровий та нецукровий діабет</t>
  </si>
  <si>
    <t>7130</t>
  </si>
  <si>
    <t>Здійснення заходів із землеустрою</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</si>
  <si>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</si>
  <si>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Багатопрофільна стаціонарна медична допомога населенню</t>
  </si>
  <si>
    <t>Будівництво об'єктів житлово-комунального господарства</t>
  </si>
  <si>
    <t>Будівництво освітніх установ та закладів</t>
  </si>
  <si>
    <t xml:space="preserve"> ветеринарні послуги та медикаменти-у пункті тимчасового утримання тварин - (одержувач бюджетних коштів - КП СКГ)</t>
  </si>
  <si>
    <t>впорядкування (планування) грунту діючого полігону твердих побутових  відходів(одержувач бюджетних коштів - комунальне підприємство "Служба комунального господарства")</t>
  </si>
  <si>
    <t xml:space="preserve"> нанесення або відновлення дорожньої розмітки на вулицях загального користування   (одержувач бюджетних коштів - комунальне підприємство "Служба комунального господарства") </t>
  </si>
  <si>
    <t>Будівництво інших об'єктів комунальної власності</t>
  </si>
  <si>
    <t xml:space="preserve">Анализ використання бюджетних коштів за міськими програмами </t>
  </si>
  <si>
    <t>0990</t>
  </si>
  <si>
    <t>Інші програми та заходи у сфері освіти</t>
  </si>
  <si>
    <t>3700000</t>
  </si>
  <si>
    <t xml:space="preserve">Фінансове  управління Южноукраїнської міської ради </t>
  </si>
  <si>
    <t>3710000</t>
  </si>
  <si>
    <t xml:space="preserve">Фінансове управління Южноукраїнської міської ради </t>
  </si>
  <si>
    <t>Міська програма  "Фонд міської ради на виконання депутатських повноважень" на 2018-2020 роки</t>
  </si>
  <si>
    <t>3717370</t>
  </si>
  <si>
    <t xml:space="preserve">Служба у справах дітей Южноукраїнської міської ради </t>
  </si>
  <si>
    <t>0900000</t>
  </si>
  <si>
    <t>проведення спільних рейдів "Діти вулиці"</t>
  </si>
  <si>
    <t>Разом:</t>
  </si>
  <si>
    <t>заохочення,стимулювання праці вчителів</t>
  </si>
  <si>
    <t>придбання призів,грамот,дипломів та матеріалів для проведення конкурсів та загальноміських заходів</t>
  </si>
  <si>
    <t>Імунопрофілактика та захист населення від інфекційних хвороб</t>
  </si>
  <si>
    <t>0813121</t>
  </si>
  <si>
    <t>1217461</t>
  </si>
  <si>
    <t>7461</t>
  </si>
  <si>
    <t>0456</t>
  </si>
  <si>
    <t>Утримання та розвиток автомобільних  доріг та  дорожньої інфраструктури за рахунок коштів місцевого бюджету</t>
  </si>
  <si>
    <t>0610</t>
  </si>
  <si>
    <t>0910</t>
  </si>
  <si>
    <t>0921</t>
  </si>
  <si>
    <t>0731</t>
  </si>
  <si>
    <t>Утримання та забезпечення діяльності ЦСССДМ</t>
  </si>
  <si>
    <t xml:space="preserve">садіння кущів-саджанців (троянди)   віком більше 1 року (одержувач - комунальне підприємство "Служба комунального господарства") </t>
  </si>
  <si>
    <t>ліквідація несанкціонованих безхазяйних сміттєзвалищ</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</si>
  <si>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</si>
  <si>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</si>
  <si>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підготовка документації із землеустрою на земельні ділянки, передбачені для проведення земельних торгів (аукціону на набуття права  на оренду земельних ділянок)</t>
  </si>
  <si>
    <t xml:space="preserve">викуп земельної ділянки для суспільних потреб (під розширення території міського цвинтарю) </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</si>
  <si>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</si>
  <si>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</si>
  <si>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</si>
  <si>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</si>
  <si>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0611010</t>
  </si>
  <si>
    <t xml:space="preserve">Надання дошкільної освiти                    </t>
  </si>
  <si>
    <t>0611020</t>
  </si>
  <si>
    <t>0611090</t>
  </si>
  <si>
    <t>0960</t>
  </si>
  <si>
    <t>Надання позашкільної освіти позашкільними закладами освіти, заходи із позашкільної роботи з дітьми</t>
  </si>
  <si>
    <t>відшкодуванння витрат за відвідування учасниками АТО та членами сімей загиблих (померлих) учасників АТО занять з плавання в бассейнах міста-30,0 тис.грн.; часткове відшкодування витрат на поховання учасників бойових дій та інвалідів війни з числа учасників АТО, якщо сума фактичних витрат перевищує обсяг відшкодування за рахунок відповідної субвенції з обласного бюджету -10,0 тис.грн.</t>
  </si>
  <si>
    <t>Проведення навчально - тренувальних зборів і змагань з олімпійських видів спорту</t>
  </si>
  <si>
    <t>1015031</t>
  </si>
  <si>
    <t>5031</t>
  </si>
  <si>
    <t>Утримання та навчально - тренувальна робота комунальних дитячо - юнацьких спортивних шкіл</t>
  </si>
  <si>
    <t>2919800</t>
  </si>
  <si>
    <t>9800</t>
  </si>
  <si>
    <t xml:space="preserve">Субвенція з місцевого бюджету державному бюджету на виконання програм соціально-економічного розвитку регіонів </t>
  </si>
  <si>
    <t xml:space="preserve">капітальний ремонт вулиці Дружби Народів, в тому числі проведення експертизи проектно-кошторисної документації (одержувач бюджетних коштів - комунальне підприємство "Служба комунального господарства") </t>
  </si>
  <si>
    <t>1017622</t>
  </si>
  <si>
    <t>7622</t>
  </si>
  <si>
    <t>ГО "Асоціація велосипедистів" на організацію велокросу кантрі "Бузькі скелі"</t>
  </si>
  <si>
    <t>0812010</t>
  </si>
  <si>
    <t>2010</t>
  </si>
  <si>
    <t>виготовлення буклетів, висвітлення інформації в ЗМІ,  розміщення повідомлень про дітей - сиріт з метою усиновлення,подарунки до дня захисту дітей, до дня батька</t>
  </si>
  <si>
    <t>Забезпечення діяльності водопровідно-каналізаційного господарства</t>
  </si>
  <si>
    <t>Розробка проектно-кошторисної документації  та проведення її експертизи, геології, геодизії за об’єктом "Капітальний ремонт трубопроводу зонування холодного водопостачання 1 та 3 мікрорайонів від насосної станції зонування до ВК-125 за адресою  вул.Дружби Народів, м.Южноукраїнська</t>
  </si>
  <si>
    <t>проведення процедур гемодіалізу</t>
  </si>
  <si>
    <t>виплати компенсації на харчування донорів та одноразової виплати до Дня донора</t>
  </si>
  <si>
    <t xml:space="preserve">оплата за навчання випускників закладів освіти міста на лікарів сімейної медицини.          </t>
  </si>
  <si>
    <t>відшкодування вартості лікарських, наркотичних засобів для полегшення болю паліативних пацієнтів у термінальній стадії прогресування захворювання</t>
  </si>
  <si>
    <t>забезпечення житлом учасників АТО</t>
  </si>
  <si>
    <t>установка пандусу та ремонт сходів до будівлі поліції, придбання насосу для викачки води з підвального приміщення будівлі поліції -75,0тис.грн.; придбання запчастин для службового автомобілю, нагрудних камер відеоспостереження (боді камер) для поліцейських-58,0тис.грн., придбання багатофункціонального пристрою - 20,0 тис.грн.</t>
  </si>
  <si>
    <t>Комплексна програма  розвитку культури, фізичної культури, спорту та туризму в місті Южноукраїнську на 2019-2024 роки</t>
  </si>
  <si>
    <t>посів газонів на території міста (КЕКВ 2240)</t>
  </si>
  <si>
    <t>садіння кущів-саджанців (ялівцю,барбарису, туї,тощо)- (одержувач - комунальне підприємство "Служба комунального господарства",  КЕКВ 3210)</t>
  </si>
  <si>
    <t>0491</t>
  </si>
  <si>
    <t>0217610</t>
  </si>
  <si>
    <t>7610</t>
  </si>
  <si>
    <t>0411</t>
  </si>
  <si>
    <t>Сприяння розвитку малого та середнього підаприємництва</t>
  </si>
  <si>
    <t>придбання подарунків на проведення конкурсу</t>
  </si>
  <si>
    <t>1011100</t>
  </si>
  <si>
    <t>Надання спеціальної освіти школами естетичного виховання (музичними, художніми, хореографічними, театральними, хоровими, мистецькими)</t>
  </si>
  <si>
    <t>1100</t>
  </si>
  <si>
    <t>придбання концертної сукні</t>
  </si>
  <si>
    <t xml:space="preserve">придбання спортивної форми дітям для занять греко - римською боротьбою, спортивного інвентарю, тренажерів  та спортивної форми для дитячої хокейної секції </t>
  </si>
  <si>
    <t>придбання спортивного інвентарю, футболок для відділення волейболу</t>
  </si>
  <si>
    <t>транспортні послуги  ГО Бугогардова Січ на фестиваль "Полонинське літо - 2019", придбання нагородної атрибутики, видання книги-збірки поєтичних творів "Мирозданіє"</t>
  </si>
  <si>
    <t>Оплата транспортних послуг для участі команд міста у турнірі  зі спортивного орієнтування,  оплата участі ветеранської команди "Тинь" з футзалу</t>
  </si>
  <si>
    <t>придбання та встановлення дизель-генератору</t>
  </si>
  <si>
    <t>0913111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</si>
  <si>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</si>
  <si>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поточний ремонт козирьків будівлі КЗ  ЦСПРД</t>
  </si>
  <si>
    <t>затверджено на 2020 рік</t>
  </si>
  <si>
    <t xml:space="preserve">затверджено на 2020 рік </t>
  </si>
  <si>
    <t>затверджено на звітний період 2020 року</t>
  </si>
  <si>
    <t>6</t>
  </si>
  <si>
    <t xml:space="preserve">поточний ремонт гуртожитку №4 по вул.Миру,11  для подальшого заселення  -  одержувач комунальне підприємство "Житлово-експлуатаційне об"єднання" </t>
  </si>
  <si>
    <t>МП "Капітального будівництва об'єктів житлово-комунального господарства  і соціальної інфраструктури м.Южноукраїнську на 2016-2020 роки", у т.ч.:</t>
  </si>
  <si>
    <t>Реконструкція фонтану в міському парке на вул.Миру, (у тому числі розробка проектно-кошторисної документації)</t>
  </si>
  <si>
    <t>Програма управління майном комунальної форми власності  міста Южноукраїнська на 2020-2024 роки,</t>
  </si>
  <si>
    <t>харчування тварин -  у пункті тимчасового утримання тварин   (одержувач бюджетних коштів - КП СКГ)</t>
  </si>
  <si>
    <t>всього, у тому числі:</t>
  </si>
  <si>
    <t>всього, в тому числі:</t>
  </si>
  <si>
    <t xml:space="preserve"> 'придбання сміттєвозу МАЗ - 5340     - одержувач бюджетних коштів - комунальне підприємство "Житлово-експлуатаційне об"єднання" </t>
  </si>
  <si>
    <t>Капітальний ремонт інженерних мереж постачання холодної та гарячої води прт.Незалежності,1 (на умовах співфінансування  90% / 10%)</t>
  </si>
  <si>
    <t xml:space="preserve">ліквідація усідань і проломів проїзної частини та відновлення всіх видів дорожнього покриття вулиць загального користування холодною бітумно-мінеральною сумішшю  (одержувач бюджетних коштів - комунальне підприємство "Служба комунального господарства") </t>
  </si>
  <si>
    <t>влаштування пристроїв примусового зниження щвидкості руху транспортних засобів</t>
  </si>
  <si>
    <t xml:space="preserve"> оплата за спожиту КП ТВКГ електроенергію </t>
  </si>
  <si>
    <t>оплата боргових зобов"язань відповідно до Мирових угод між КП ТВКГ та  ВП ЮУ АЕС ДП НАЕК "Енергоатом"</t>
  </si>
  <si>
    <t>придбання установки високого тиску  для миття вольєрів - одержувач бюджетних коштів - комунальне підприємство "Служба комунального господарства"</t>
  </si>
  <si>
    <t>поточний ремонт вольєрів у притулку  - одержувач бюджетних коштів - комунальне підприємство "Служба комунального господарства"</t>
  </si>
  <si>
    <t>придбання контейнерів пластикових - одержувач бюджетних коштів - комунальне підприємство "Житлово-експлуатаційне об"єднання"</t>
  </si>
  <si>
    <t xml:space="preserve"> всього, в тому числі за напрямами:</t>
  </si>
  <si>
    <t>проведення земельних торгів на набуття права оренди на земельні ділянки</t>
  </si>
  <si>
    <t>Міська програма інформаційної підтримки розвитку міста та діяльності органів місцевого самоврядування на 2019-2022 роки</t>
  </si>
  <si>
    <t>розробка нового проекту з будівництва систем відеоспостереження громадських місць, дообладнання</t>
  </si>
  <si>
    <t>облаштування міської призовної дільниці</t>
  </si>
  <si>
    <t>придбання протитуберкульозних ліків, вітамінів і гепатопротекторів, протиалергійних препаратів (одержувач коштів - некомерційне комунальне підприємство "Южноукраїнський центр надання первинної медико - санітарної допомоги); придбання рентгенівської плівки (одержувач коштів -КНП Южноукраїнськаміська багатопрофільна лікарня)</t>
  </si>
  <si>
    <t xml:space="preserve">заходи з імунопрофілактики </t>
  </si>
  <si>
    <t xml:space="preserve">Міська програма "Наше місто" на 2020-2024 роки </t>
  </si>
  <si>
    <t>Начальник фінансового управління Южноукраїнської міської ради                                                                                                                    Т.О.Гончарова</t>
  </si>
  <si>
    <t xml:space="preserve">встановлення технічних засобів регулювання дорожнім рухом (дорожнім знаки-74 од.)-(одержувач бюджетних коштів - комунальне підприємство "Служба комунального господарства") </t>
  </si>
  <si>
    <t>рішення Южноукраїнської міської ради №919 від 20.12.2017</t>
  </si>
  <si>
    <t>встановлення металопластикових вікон з обрамленням наружних відкосів, внутрішніх швів та покраску внутрішніх відкосів в житловому будинку за адресою вулиця Незалежності,4 (КЕКВ 2240)</t>
  </si>
  <si>
    <t>придбання встановлення системи відеоспостереження MISECU в житловому будинку за адресою вул.Незалежності,6 п.1,2,3   (КЕКВ 2240)</t>
  </si>
  <si>
    <t>капітальний ремонт вулиці Дружби Народів, в тому числі  проведення коригування  проектно-кошторисної документації та її експертиза</t>
  </si>
  <si>
    <t>придбання елементу  дитячого ігрового майданчика – дитячого будиночка  (1од.) для встановлення у дворі житлового будинку №45 по вулиці Набережна Енергетиків (КЕКВ 3110)</t>
  </si>
  <si>
    <t>Будівництво медичних установ та закладів</t>
  </si>
  <si>
    <t xml:space="preserve">Капітальний ремонт.Будівля КНП "Южноукраїнська міська багатопрофільна лікарня".Переобладнання приміщення рентгенкабінету №1 під кабінет комп"ютерної томографії  на вул.Миру,3 м.Южноукраїнська Миколаївської області </t>
  </si>
  <si>
    <t xml:space="preserve">Цільова  програма захисту населення і територій від надзвичайних ситуацій техногенного та природного  характеру  на 2018-2022 роки,  в тому числі:  </t>
  </si>
  <si>
    <t>придбання сміттєконтейнерів  оцинкованих (10шт.) - одержувач бюджетних коштів - комунальне підприємство "Житлово-експлуатаційне об"єднання"</t>
  </si>
  <si>
    <t>підсів газонів на території міста (КЕКВ 2240)</t>
  </si>
  <si>
    <t xml:space="preserve">заходи з озеленення (садіння  саджанців  дерев та кущів  віком більше 1 року  на території міста) ( КЕКВ 3132) </t>
  </si>
  <si>
    <t>Централізовані заходи з лікування онкологічних хворих</t>
  </si>
  <si>
    <t>Міська програма  "Фонд міської ради на виконання депутатських повноважень" на 2018-2020 роки , у тому числі:</t>
  </si>
  <si>
    <t>матеріальна допомога</t>
  </si>
  <si>
    <t>Забезпечення соціального захисту громадян</t>
  </si>
  <si>
    <t>0813105</t>
  </si>
  <si>
    <t>3121</t>
  </si>
  <si>
    <t>Придбання засобів захисту ,дезинфікуючих засобів</t>
  </si>
  <si>
    <t>4030</t>
  </si>
  <si>
    <t>1014040</t>
  </si>
  <si>
    <t>1014081</t>
  </si>
  <si>
    <t>1014030</t>
  </si>
  <si>
    <t>1014060</t>
  </si>
  <si>
    <t>4081</t>
  </si>
  <si>
    <t>4060</t>
  </si>
  <si>
    <t>4040</t>
  </si>
  <si>
    <t>Придбання дезинфікуючих засобів та засобів індивідуального захисту</t>
  </si>
  <si>
    <t>0210150</t>
  </si>
  <si>
    <t>0150</t>
  </si>
  <si>
    <t>0111</t>
  </si>
  <si>
    <t>Дердавне управління</t>
  </si>
  <si>
    <t>придбання засобів індивідуального захисту, дезінфікуючих засобів, бактерицидних опромінювачів для знезараження повітря і поверхонь</t>
  </si>
  <si>
    <t>0611161</t>
  </si>
  <si>
    <t>1161</t>
  </si>
  <si>
    <t xml:space="preserve"> Забезпечення діяльності інших закладів у сфері освіти,                                     в тому числі: </t>
  </si>
  <si>
    <t>Надання позашкільної освіти закладами позашкільної освіти, заходи із позашкільної роботи з дітьми</t>
  </si>
  <si>
    <t>придбання засобів індивідуального захисту, дезінфікуючих засобів</t>
  </si>
  <si>
    <t>0818110</t>
  </si>
  <si>
    <t>0819800</t>
  </si>
  <si>
    <t xml:space="preserve"> на забезпечення Южноукраїнського міськрайоного відділу лабораторних досліджень державної установи «Миколаївський обласний лабораторний центр Міністерства охорони здоров’я України» засобами медичного призначення, захисним одягом, засобами захисту органів дихання, дезінфекційними засобами</t>
  </si>
  <si>
    <t xml:space="preserve"> на забезпечення Южноукраїнського пункту постійного базування Миколаївського обласного  центру екстреної медичної допомоги та медицини катастроф засобами медичного призначення, захисним одягом, засобами захисту органів дихання, дезінфекційними засобами</t>
  </si>
  <si>
    <t>080160</t>
  </si>
  <si>
    <t>0160</t>
  </si>
  <si>
    <t>державне управління</t>
  </si>
  <si>
    <t>1010160</t>
  </si>
  <si>
    <t>1210160</t>
  </si>
  <si>
    <t xml:space="preserve">Цільова  програма захисту населення і територій від надзвичайних ситуацій техногенного та природного  характеру  на 2018-2022 роки,  в тому числі: </t>
  </si>
  <si>
    <t>Цільова  програма захисту населення і територій від надзвичайних ситуацій техногенного та природного  характеру  на 2018-2022 роки,  в тому числі:</t>
  </si>
  <si>
    <t>2810160</t>
  </si>
  <si>
    <t>Державне управління</t>
  </si>
  <si>
    <t>придбання засобів індивідуального захисту, дезінфікуючих засобів, тощо</t>
  </si>
  <si>
    <t>3710160</t>
  </si>
  <si>
    <t>Керівництво і управління у відповідній сфері у містах (місті Києві), селищах, селах, об’єднаних територіальних громадах</t>
  </si>
  <si>
    <t>придбання  комплектів автономного освітлення блокпостів (система автономного освітлення САО 24V-280W - 3 к -та (КП СКГ КЕКВ 3210)</t>
  </si>
  <si>
    <t>ліквідація несанкціонованих звалищь (2240)</t>
  </si>
  <si>
    <t>1218110</t>
  </si>
  <si>
    <t>експлуатація системи централізованого оповіщення, пряма лінія зв"язку на сирену, придбання пам"яток, буклетів, стендів по цивільному захисту та інше</t>
  </si>
  <si>
    <t>придбання засобів індивідуального захисту та дизінфікуючих засобів</t>
  </si>
  <si>
    <t>0910160</t>
  </si>
  <si>
    <t>виготовлення та встановлення інформаційних щитів, виготовлення та наклеювання інформаційних постерів на біг-бордах , встановлення 68 од. залізобетонних блоків для перекриття в"їздів та виїздів з міста з послідуючим віднесенням цих блоків до матеріального резерву - одержувач КП СКГ</t>
  </si>
  <si>
    <t>придбання засобів індивідуального захисту для працівників, дезинфікуючих засобів для обробки торгівельних місць на території ринку та дезинфікуючих засобів для обробки рук покупців в пунктах дезінфекції  - ( КП "Критий ринок")</t>
  </si>
  <si>
    <t xml:space="preserve">Багатопрофільна стационарна медична допомога населенню </t>
  </si>
  <si>
    <t>придбання спеціальних костюмів робочих (для жінок) та рукавичок з повним покриттям ПВХ для працівників КНС КП ТВКГ</t>
  </si>
  <si>
    <t>оплата послуг з організації проведення повірки загальнобудинкових комерційних вузлів обліку багатоквартирних будинків</t>
  </si>
  <si>
    <t>придбання монтажних вставок , термоперетворювачів опору та п"єзолектричних перетворювачів та інше</t>
  </si>
  <si>
    <t>розробка технічної документації з нормативної грошової оцінки</t>
  </si>
  <si>
    <t>Цільова  програма захисту населення і територій від надзвичайних ситуацій техногенного та природного  характеру  на 2018-2022 роки</t>
  </si>
  <si>
    <t>0610160</t>
  </si>
  <si>
    <t>придбання засобів індивідуального захисту, дезінфікуючих засобів,та продукти харчування</t>
  </si>
  <si>
    <t>0611150</t>
  </si>
  <si>
    <t>1150</t>
  </si>
  <si>
    <t>Методичне забезпечення діяльності навчальних закладів  консалтінгово-методичний центр</t>
  </si>
  <si>
    <t>поповнення, накопичення та поновлення міського матеріального резерву ,придбання човна-15500,00грн.,планшету</t>
  </si>
  <si>
    <t>придбання дитячих гойдалок (2од.), лави для відпочинку (1од.) для дитячого майданчика у дворі біля житлових будинків по вулиці Молодіжна, 7а, вулиці Молодіжна, 7, проспекту Незалежності, 24  - 14800,0; придбання бордюрного каменю для облаштування клумб на прибудинковій території житлового будинку на вулиці Молодіжна, 7а - 7200,0. (КЕКВ 2210)</t>
  </si>
  <si>
    <t>поточний ремонт об"ектів благоустрою міста - одержувач бюджетних коштів - комунальне підприємство "Служба комунального господарства"</t>
  </si>
  <si>
    <t>Встановлення системи пожежної сигналізації та дверей металевих протипожежних в приміщенні будівлі за адресою вул. Паркова,5</t>
  </si>
  <si>
    <t>Холодильник,швейна машинка</t>
  </si>
  <si>
    <t>0913112</t>
  </si>
  <si>
    <t>0913113</t>
  </si>
  <si>
    <t>0913115</t>
  </si>
  <si>
    <t>0913116</t>
  </si>
  <si>
    <t>0913117</t>
  </si>
  <si>
    <t>0917691</t>
  </si>
  <si>
    <t xml:space="preserve">погашення кредиторських вимог по КП «Південсервіс», яке знаходиться в стадії ліквідації, а саме: податковий борг в сумі 26, 85628 тис.грн. (ПДВ, земельний податок, ЄСВ, податок на прибуток, штрафні санкції) та погашення із виплати заборгованості по заробітній платі  в сумі 9,94077 тис.грн.        </t>
  </si>
  <si>
    <t>обладнання пішохідних переходів на прт.Незалежності направляючим освітленням, встановлення пішоходів-манекенів для забезпечення безпеки дорожнього руху   (КП СКГ)</t>
  </si>
  <si>
    <t>Заміна вікон на металопластикові на 1 поверсі блоку № 1 нежитлової будівлі бул.Цвіточний,4</t>
  </si>
  <si>
    <t>1217691</t>
  </si>
  <si>
    <t>Виконання заходів за рахунок цільових фондів, утворених Верховною Радою Автономної республіки Крим, органами місцевого самоврядування</t>
  </si>
  <si>
    <t>Влаштування пристроїв примусового зменшення швидкості руху транспортних засобів</t>
  </si>
  <si>
    <t>придбання спеціальних костюмів Л-1, рукавичок універсальних господарчих латексних, рукавичок нітрилових робочих, СМЗ "Локтос-М", соди кальцинованої, універсального засобу "Domestos"</t>
  </si>
  <si>
    <t>Придбання ігрового комплексу для ж/б за адресою вул.Набережна Енергетиків,43</t>
  </si>
  <si>
    <t>Придбання та встановлення МАФ дитячих гральних елементів на прибудинковій території житлового будинку на вулиці Набережна Енергетиків,3/вул.Миру,2 (одержувач коштів КП ЖЕО)</t>
  </si>
  <si>
    <t>поточний ремонт кімнат гуртожитку №1 для подальшого заселення</t>
  </si>
  <si>
    <t xml:space="preserve">поточний ремонт гуртожитку №4 по вул.Миру,11  для подальшого заселення </t>
  </si>
  <si>
    <t xml:space="preserve"> -  одержувач комунальне підприємство "Житлово-експлуатаційне об"єднання", в тому числі:</t>
  </si>
  <si>
    <t>придбання поштових скриньок для подальшої заміни в житлових будинках №3, 5, 7 по вулиці Енергобудівників (КЕКВ 2210)</t>
  </si>
  <si>
    <t>придбання металопластикових вікон для під’їздів №1,2 ж/б ОСББ"Набережна Енергетиків,27"(КЕКВ 2210)</t>
  </si>
  <si>
    <t>придбання обладнання системи відеоспостереження ж/б ОСББ "Енергобудівників,13"(КЕКВ 2210)</t>
  </si>
  <si>
    <t>придбання системи відеоспостереження для під’їзду №1 ж/б вул.Набережна Енергетиків,43(КЕКВ 2210)</t>
  </si>
  <si>
    <t>придбання та встановлення системи відеоспостереження в ж/б прт.Незалежності,2 (п.1-3)/вул.Миру,12 (п.4-6) (КЕКВ 2240)</t>
  </si>
  <si>
    <t>встановлення відеокамер на ж/б вул.Дружби Народів,20 (КЕКВ 2240)</t>
  </si>
  <si>
    <t>Облаштування системи відеонагляду на ж/б прт.Незалежності,1 (КЕКВ 2240)</t>
  </si>
  <si>
    <t>Оздоблення стін та стелі під’їзду №2 ж/б вул.Набережна Енергетиків,15 (КЕКВ 2240)</t>
  </si>
  <si>
    <t>1216013</t>
  </si>
  <si>
    <t>6013</t>
  </si>
  <si>
    <t>в т.ч. за напрямами:</t>
  </si>
  <si>
    <t>встановлення приладів обліку на поливальному водогоні в кварталі №7 малоповерхової забудови м.Южноукраїнська (КЕКВ 2240)</t>
  </si>
  <si>
    <t>поточний ремонт колектора та трубопроводів розгалуження поливального водогону в кварталі №7 малоповерхової забудови м.Южноукраїнська  (КЕКВ 2240)</t>
  </si>
  <si>
    <t>Програма підтримки органу самоорганізації населення кварталу №7 м.Южноукраїнська "Управа МПЗ" на 2019-2020роки</t>
  </si>
  <si>
    <t>0444</t>
  </si>
  <si>
    <t>Капітальний ремонт. перепланування приміщень відділення нефрології та діалізу  за адресою вулиця Паркова, 3-В  м.Южноукраїнськ Миколаївської області (закінчення робіт)</t>
  </si>
  <si>
    <t>облаштування додаткових вольєрів у пункті тимчасового утримання тварин</t>
  </si>
  <si>
    <t>поточний ремонт зливової каналізації на вул.Дружби Народів</t>
  </si>
  <si>
    <t>0817322</t>
  </si>
  <si>
    <t>7322</t>
  </si>
  <si>
    <t>0433</t>
  </si>
  <si>
    <t xml:space="preserve">Будівництво  медичних установ та закладів </t>
  </si>
  <si>
    <t>капітальний ремонт пасажирського ліфта в будівлі  НКП "ЮУ МУ ПМСД"</t>
  </si>
  <si>
    <t xml:space="preserve">Заходи державної політики з питань дітей та їх соціального захисту </t>
  </si>
  <si>
    <t>організація та проведення заходів культурно - масового спрямування, придбання призів, квітів, атрибутики, подарунків,  поліграфічних матеріалів, сувенірної продукції,придбання акустичної апаратури</t>
  </si>
  <si>
    <t>проведення навчально-тренувальних зборів і змагань з олімпійських видів спорту, придбання призів, спортивної форми, спортінвентарю та ін.</t>
  </si>
  <si>
    <t>проведення навчально-тренувальних зборів і змагань з неолімпійських видів спорту, придбання призів, спортивної форми, спортінвентарю та ін.</t>
  </si>
  <si>
    <t>оплата транспортних послуг поїздки делегації , придбання атрибутики, оргтехніки,оплата оренди приміщення для громадської організації "Бугогардова Січ Українського козацтва"</t>
  </si>
  <si>
    <t>придбання  банерів, інформаційних стендів</t>
  </si>
  <si>
    <t xml:space="preserve">Проведення навчально - тренувальних зборів і змагань з олімпійських видів спорту </t>
  </si>
  <si>
    <t>Утримання та навчально-тренувальна робота комунальних дитячо-юнацьких спортивних шкіл</t>
  </si>
  <si>
    <t>810</t>
  </si>
  <si>
    <t xml:space="preserve">Забезпечення діяльності інших закладів в галузі культури і мистецтва </t>
  </si>
  <si>
    <t>Забезпечення діяльності палаців i будинків культури, клубів, центрів дозвілля та iнших клубних закладів</t>
  </si>
  <si>
    <t>0828</t>
  </si>
  <si>
    <t>Забезпечення діяльності музеїв i виставок</t>
  </si>
  <si>
    <t>0824</t>
  </si>
  <si>
    <t>Забезпечення діяльності бібліотек</t>
  </si>
  <si>
    <t>виявлення та підтримка обдарованих дітей (стипендія міського голови),стимулювання та заохочення обдарованих дітей</t>
  </si>
  <si>
    <t>часткове відшкодування витрат Ветеранам Війни на лікарськи засоби при амбулаторному лікуванні за рецептами лікарів згідно з Переліком ліків, які надаються безкоштовно,  забезпечення санаторно-курортним лікуванням Ветеранів Війни, праці та осіб з інвалідністю, надання одноразової матеріальної допомоги громадянам, які постраждали внаслідок Чорнобольської катастрофи (1 категорії) та дітям з інвалідністю, які постраждали від Чорнобольської катастрофи та  учасникам бойових дій у роки Другої світової війни до річниць Перемоги над нацизмом у роки Другої світової війни та визволення України від фашистських загарбників</t>
  </si>
  <si>
    <t>продукти харчування- 500000,00,  ремонт  спортивної зали будівлі ЦСПРД -135232,00</t>
  </si>
  <si>
    <t>проведення загальноміських заходів та змагань з фізичної культури, придбання призів, спортивної форми, спортінвентарю та ін.</t>
  </si>
  <si>
    <t>0812151</t>
  </si>
  <si>
    <t>2151</t>
  </si>
  <si>
    <t>Забезпечення діяльності інших закладів у сфері охорони здоров’я</t>
  </si>
  <si>
    <t>придбання засобів захисту  для населення (маски)</t>
  </si>
  <si>
    <t>придбання засобів захисту ,дезинфікуючих засобів</t>
  </si>
  <si>
    <t xml:space="preserve">придбання ноутбуку, рецеркуляторів бактеріоцидних для сімейного лікаря  ФОП Качуровської Ж.Д. </t>
  </si>
  <si>
    <t>субвенція поліція (ПММ, захисні костюми, маски, термометри, окуляри) -100000,00грн., пожежна частина (респиратори, костюми біологічного захисту, мотооприскувач,засоби антисептичні, човен надувний, причіп до човна  )-215 000,00грн.</t>
  </si>
  <si>
    <t>придбання альтанки, пісочниці для  ОСББ «Дев’яточка Юга» (3110)</t>
  </si>
  <si>
    <t>придбання компьютерної, оргтехніки та газонокосарки для органу самоорганізації населення "Управа малоповерхової забудови" (2210, 3110)</t>
  </si>
  <si>
    <t>придбання для встановлення лав (6 шт.) біля під’їздів Цвіточний, 1 (2210)</t>
  </si>
  <si>
    <t>поточний ремонт зливової каналізації в районі ж/б на вул.Набережна Енергетиків,5,7 (2240)</t>
  </si>
  <si>
    <t>Видалення сухостійних (аварійних) дерев  (3132)</t>
  </si>
  <si>
    <t>благоустрій прибудинковій території (облаштування дитячих майданчиків із здійсненням ремонту пішохідних доріжок біля них та інше (бул.Цвіточний,1 -280,0 тис.грн., бул.Шевченко,9 - 280,0 тис.грн.,бул.Шевченко,12-280,0 тис.грн., прт.Незалежності,14 - 60,0 тис.грн.)     (2240)</t>
  </si>
  <si>
    <t>заміна вікон на металопластикові в місцях загального  користування в під"зді №1 житлового будинку  на вул.Олімпійська,3</t>
  </si>
  <si>
    <r>
      <t>Програма Залучення інвестицій та поліпшення інвестиційного клімату міста Южноукраїнська на 2019-2021 роки</t>
    </r>
    <r>
      <rPr>
        <sz val="20"/>
        <rFont val="Times New Roman"/>
        <family val="1"/>
        <charset val="204"/>
      </rPr>
      <t xml:space="preserve"> в частині оплати членських внесків до Асоціації органів місцевого самоврядування «Спроможні громади»</t>
    </r>
  </si>
  <si>
    <r>
      <t>забезпечення продуктами дитячого харчування дітей перших двох років життя з малозабезпечених сімей-</t>
    </r>
    <r>
      <rPr>
        <sz val="20"/>
        <color indexed="10"/>
        <rFont val="Times New Roman"/>
        <family val="1"/>
        <charset val="204"/>
      </rPr>
      <t xml:space="preserve"> </t>
    </r>
    <r>
      <rPr>
        <sz val="20"/>
        <rFont val="Times New Roman"/>
        <family val="1"/>
        <charset val="204"/>
      </rPr>
      <t xml:space="preserve">(одержувач коштів - некомерційне комунальне підприємство "Южноукраїнський центр надання первинної медико - санітарної допомоги) та забезпечення контрацептивами жінок із малозабезпечених сімей, ВІЛ-позитивних жінок та інші категорії населення, які потребують розв'язання проблем, що є наслідками статевих відносин </t>
    </r>
  </si>
  <si>
    <r>
      <t xml:space="preserve">Програма приватизації майна комунальної власності територіальної громади міста Южноукраїнська на 2018-2020 роки </t>
    </r>
    <r>
      <rPr>
        <sz val="20"/>
        <rFont val="Times New Roman"/>
        <family val="1"/>
        <charset val="204"/>
      </rPr>
      <t xml:space="preserve">в частині видатків, пов"язаних з підготовкою об"ектів до приватизації, опублікування оголошень в засобах масової інформації, тощо) </t>
    </r>
  </si>
  <si>
    <r>
      <t xml:space="preserve">Програма Капітального будівництва об'єктів житлово-комунального господарства  і соціальної інфраструктури м.Южноукраїнську на 2016-2020 роки, </t>
    </r>
    <r>
      <rPr>
        <sz val="20"/>
        <rFont val="Times New Roman"/>
        <family val="1"/>
        <charset val="204"/>
      </rPr>
      <t>всього в тому числі:</t>
    </r>
  </si>
  <si>
    <r>
      <t xml:space="preserve">Міська програма Питна вода  міста  Южноукраїнська на 2007-2020 роки </t>
    </r>
    <r>
      <rPr>
        <sz val="20"/>
        <rFont val="Times New Roman"/>
        <family val="1"/>
        <charset val="204"/>
      </rPr>
      <t>в частині проведення санітарно-хімічних та бактеріологічних досліджень питної води -- одержувач бюджетних коштів - комунальне підприємство - "Теплопостачання та водо-каналізаційне господарство"</t>
    </r>
  </si>
  <si>
    <r>
      <t xml:space="preserve">Програма приватизації майна комунальної власності територіальної громади міста Южноукраїнська на 2019-2021 роки </t>
    </r>
    <r>
      <rPr>
        <sz val="20"/>
        <rFont val="Times New Roman"/>
        <family val="1"/>
        <charset val="204"/>
      </rPr>
      <t xml:space="preserve">в частині видатків, пов"язаних з підготовкою об"ектів до приватизації, опублікування оголошень в засобах масової інформації, тощо) </t>
    </r>
  </si>
  <si>
    <r>
      <t xml:space="preserve">Програма  охорони тваринного світу та регулювання чисельності бродячих тварин в місті  Южноукраїнську на 2017-2021 роки, </t>
    </r>
    <r>
      <rPr>
        <sz val="20"/>
        <rFont val="Times New Roman"/>
        <family val="1"/>
        <charset val="204"/>
      </rPr>
      <t>всього в тому числі за напрямами:</t>
    </r>
  </si>
  <si>
    <r>
      <rPr>
        <b/>
        <sz val="20"/>
        <rFont val="times new roman"/>
        <family val="1"/>
        <charset val="204"/>
      </rPr>
      <t>Програма підтримки об'єднань співвласників багатоповерхових будинків на 2019-2023 роки ,</t>
    </r>
    <r>
      <rPr>
        <sz val="20"/>
        <rFont val="Times New Roman"/>
        <family val="1"/>
        <charset val="204"/>
      </rPr>
      <t xml:space="preserve"> в тому числі в розрізі напрямів:</t>
    </r>
  </si>
  <si>
    <r>
      <rPr>
        <b/>
        <sz val="20"/>
        <rFont val="times new roman"/>
        <family val="1"/>
        <charset val="204"/>
      </rPr>
      <t xml:space="preserve">Програма поводження з твердими побутовими  відходами на території міста Южноукраїнська на 2013 - 2020 роки, </t>
    </r>
    <r>
      <rPr>
        <sz val="20"/>
        <rFont val="Times New Roman"/>
        <family val="1"/>
        <charset val="204"/>
      </rPr>
      <t>в тому числі за напрямами:</t>
    </r>
  </si>
  <si>
    <r>
      <rPr>
        <b/>
        <sz val="20"/>
        <rFont val="times new roman"/>
        <family val="1"/>
        <charset val="204"/>
      </rPr>
      <t xml:space="preserve">Програма підтримки об'єднань співвласників багатоквартирних будинків на 2019-2023 роки , </t>
    </r>
    <r>
      <rPr>
        <sz val="20"/>
        <rFont val="Times New Roman"/>
        <family val="1"/>
        <charset val="204"/>
      </rPr>
      <t>в тому числі в розрізі напрямів:</t>
    </r>
  </si>
  <si>
    <r>
      <t>Міська програма  "Фонд міської ради на виконання депутатських повноважень" на 2018-2020 роки ,</t>
    </r>
    <r>
      <rPr>
        <sz val="20"/>
        <rFont val="Times New Roman"/>
        <family val="1"/>
        <charset val="204"/>
      </rPr>
      <t xml:space="preserve"> у тому числі:</t>
    </r>
  </si>
  <si>
    <r>
      <t xml:space="preserve">Цільова  програма захисту населення і територій від надзвичайних ситуацій техногенного та природного  характеру  на 2018-2022 роки,  в тому числі:  </t>
    </r>
    <r>
      <rPr>
        <sz val="20"/>
        <rFont val="Times New Roman"/>
        <family val="1"/>
        <charset val="204"/>
      </rPr>
      <t>придбання засобів індивідуального захисту та дизінфікуючих засобів</t>
    </r>
  </si>
  <si>
    <r>
      <t xml:space="preserve">Програма розвитку земельних відносин на  2017 - 2021  роки , </t>
    </r>
    <r>
      <rPr>
        <sz val="20"/>
        <rFont val="Times New Roman"/>
        <family val="1"/>
        <charset val="204"/>
      </rPr>
      <t>всього, в тому числі за напрямами:</t>
    </r>
  </si>
  <si>
    <r>
      <t>Міська комплексна програма "Профілактика злочинності та вдосконалення системи захисту конституційних прав і свобод громадян в місті Южноукраїнську на 2017-2021 роки" ,</t>
    </r>
    <r>
      <rPr>
        <sz val="20"/>
        <rFont val="Times New Roman"/>
        <family val="1"/>
        <charset val="204"/>
      </rPr>
      <t xml:space="preserve"> в тому числі:</t>
    </r>
  </si>
  <si>
    <r>
      <rPr>
        <b/>
        <sz val="20"/>
        <rFont val="times new roman"/>
        <family val="1"/>
        <charset val="204"/>
      </rPr>
      <t>Міська програма  "Фонд міської ради на виконання депутатських повноважень" на 2018-2020 роки</t>
    </r>
    <r>
      <rPr>
        <sz val="20"/>
        <rFont val="Times New Roman"/>
        <family val="1"/>
        <charset val="204"/>
      </rPr>
      <t xml:space="preserve"> в частині направлення депутатами міської ради коштів на виконання доручень виборців</t>
    </r>
  </si>
  <si>
    <t>Заходи до свят, забезпечення побутовою технікою інвалідів І, ІІ, та ІІІ групи і УБД, підписка газети "Контакт", кабельне телебачення "Квант", харчування малозабезпечених, університет  треього віку, лікі пільгові категорії населення (діти з інвалідністю, асматики, памперси, калоприймачи, матеріальна допомога по рішенням МВК, на поховання, ліквідаторам ЧАЕС, утримання соцпалат</t>
  </si>
  <si>
    <t xml:space="preserve">ліквідація усідань і проломів проїзної частини та відновлення всіх видів дорожнього покриття вулиць загального користування гарячою асфальтобетонною сумішшю, в т.ч. вул.Енергобудівників,1,2 та прт. Незалежності,1  (одержувач бюджетних коштів - комунальне підприємство "Служба комунального господарства") </t>
  </si>
  <si>
    <t>встановлення  дорожніх знаків (показчики) з найменуванням вулиць (95 од.)</t>
  </si>
  <si>
    <t xml:space="preserve">Капітальний ремонт ДНЗ№8 "Казка", (у тому числі розробка ПКД, інженерно-вишукувальні роботи, сертифікація та експертиза) - 2 290,0 тис.грн.,Капітальний ремонт в харчоблокі А  ДНЗ №8 -1500,0тис.грн., Капітальний ремонт ДНЗ №8 блок А (заміна вікон) - 2 500,0 тис.грн., Капітальний ремонт.Улаштування  пожежної сигналізації і системи голосового оповіщення в ДНЗ- 1 200,998тис.грн.в т.ч.: (ДНЗ №3"Веселка" по бульвару Шкільному,4 -816,698,0 тис.грн., ДНЗ№2 "Ромашка" на бульварі Курчатова,5 - 384,3 тис.грн.), Капітальний ремонт .Улаштування  пожежної сигналізації і системи голосового оповіщення в Гімназії №1 на бульварі Курчатова,6 (експертиза ПКД)-10,0 тис.грн.,коригування проектно-кошторисної документації та проведення експертизи за об’єктом:"Капітальний ремонт ЗОШ І-ІІІ ступенів №2 (заміна вікон) по бул.Шкільному,3-70,0 тис.грн. </t>
  </si>
  <si>
    <t>Капітальний ремонт.благоустрій території навколо міні-стадіону ЗОШ І-ІІІ ступенів №1 , (у т.ч. розробка ПКД та експертиза) - 1 202,890 тис.грн., капітальний ремонт покрівлі Гімназії №1 по бул.Курчатова,6 -(1 100,0 тис.грн.), проведення експертизи проектно-кошторисної документації  по об"екту "Реконструкція будівлі під дошкільний навчальний заклад №4 (будівля колишньої дитячої поліклініки) по бульвару Шкільному,10 (коригування ПКД та проведення експертизи, виконання покрівельних робіт - (3752,4 тис.грн.); капітальний ремонт (укріплення) головного корпусу ЗОШ І-ІІІ ступенів №3 по бул. Цвіточному,5, (у т.ч. розробка ПКД, інженерно-вишукувальні роботи, сертифікація та експертиза, виготовлення енергетичного сертифікату) - 465,0 тис.грн.,Капітальний ремонт (укріплення) головного корпусу ЗОШ І-ІІІ ступенів №4 по проспекту Незалежності, 16, (у т.ч. розробка ПКД документації, інженерно-вишукувальні роботи, сертифікація та експертиза, виготовлення енергетичного сертифікату)- 440,0 тис.грн.</t>
  </si>
  <si>
    <t>придбання з встановленням поштових скриньок для подальшої заміни в під’їзді №2 в ж/б вул.Дружби Народів,1 (КЕКВ 2240)</t>
  </si>
  <si>
    <t>заміна металопластикових вікон в під’їзді ж/б по вул.Дружби Народів,33А (КЕКВ 2240)</t>
  </si>
  <si>
    <t>Придбання матеріалів для виконання ремонтних робіт по заміні трубопроводу гарячого водопостачання у підвальному приміщенні  ж/б прт.Незалежності,26(п.3)(КЕКВ 2210)</t>
  </si>
  <si>
    <t>Придбання будівельних матеріалів для виконання ремонту фасаду біля входу у під’їзди  ж/б вул.Набережна Енергетиків,27(КЕКВ 2210)</t>
  </si>
  <si>
    <t>Придбання будівельних матеріалів для виконання ремонту фасаду біля входу у під’їзди  ж/б вул.Молодіжна,5(КЕКВ 2210)</t>
  </si>
  <si>
    <t>придбання  вікон для встановлення в під’їзді ж/б вул.Дружби Народів,56(КЕКВ 2210)</t>
  </si>
  <si>
    <t>Придбання будівельних матеріалів для виконання ремонту фасаду біля входу у під’їзди  ж/б вул.Молодіжна,7(КЕКВ 2210)</t>
  </si>
  <si>
    <t>придбання меблів для роздягальні та туалетної кімнати гр.№12 ДНЗ№8-29880,00грн.,заміна пісочниці гр.№17 ЦРД "Гармонія"-4500,00грн.,придбання обладнання для гр.2 ДНЗ№8-15150,00грн.,придбання меблів гр.№12 ДНЗ №8 -23,0 тис.грн., поточний ремонт туалету гр.№15 ДНЗ №8-14505 грн.,придбання покривал на дитячі ліжка ДНЗ№3-4500,00грн.,придбання вішалок та рушників ДНЗ№6-4000,00грн.,придбання м’якого модульного конструктора для гр.2-А раннього віку ДНЗ№6-10000,00грн.</t>
  </si>
  <si>
    <t>придбання багатофункціонального пристрою ЗОШ№3 1-В клас-5000,00грн.,ремонт кабінету №305 ЗОШ№3-45000,00грн.,придбання телевізора ЗОШ№3 6-А клас-5000,00грн. та кабінету історії ЗОШ №3-1300,00грн.,придбання оргтехніки для каб.203 ЗОШ№3-10000,00грн., поточний ремонт підлоги та оздоблення стелі ЗОШ№3 6-В клас - 29999,00грн. придбання жалюзи каб.202 ЗОШ №3 -6982,00грн.,придбання принтеру в кабінет хімії ЗОШ №3-5000,00грн.,пидбання жалюзі для 1-Г класу ЗОШ №3-3000,00грн.,придбання планшету для 2-Б класу ЗОШ №3-5000,00грн,придбання ламінатора для 1-А класу ЗОШ№3-1500,00грн.,придбання жалюзі 10-Б клас гімназії-15000,00грн.,придбання графічного планшету для гімназії №1-5000,00грн.,встановлення кондиціонерів в 6-В та 6-Б класах гімназії-8000,00грн.,придбання телевізора для ЗОШ №3-10000,00грн.,придбання кондиціонера для гр.2(6)В класу гімназія каб.128-16000,00грн.,придбання кондиціонера для 6-Б класу гімназія-16000,00грн.,придбання принтеру для приймальні ЗОШ №2-15000,00грн.,придбання кольорового принтеру для 1-А класу ЗОШ №3-13000,00грн.,придбання ноутбука для 1-А класу ЗОШ №3-12000,00грн.,придбання телевізору для ЗОШ №4-11000,00грн.,придбання учбових автоматів ЗОШ №1-20000,00грн.,придбання комп’ютера для гімназії-15000,00грн.</t>
  </si>
  <si>
    <t>придбання портфелів та канцтоварів</t>
  </si>
  <si>
    <t>придбання спортивного інвентарю для занять греко-римською боротьбою, секції боксу,участь футбольної команди в чемпіонаті області з футболу</t>
  </si>
  <si>
    <t>оплата участі ветеранів команди "Тинь" у змаганнях з міні-футболу</t>
  </si>
  <si>
    <t>улаштування арт-об’єкту публічного знакового місця до 45-річного юбілею міста,придбання фірмових футболок,костюмів для обрядового танцю</t>
  </si>
  <si>
    <t>Технічне переоснащення  інженерних вводів із встановленням приладів обліку теплової енергії, гарячого і холодного водопостачання 2-х житлових будинків комунальної  форми власності (651,894тис.грн.), реконструкція гуртожитку №6 під житло за адресою вул.Олімпійська,3 (вул.Комсомольська,3), у тому числі супровідні роботи з утримання в належному стані об"єкту (1 770,0 тис.грн.)та капітальний ремонт.переобладнання та перепланування приміщення №3 (кімнати 1-8) під житло за адресою вул.Дружби Народів,32 (49,810 тис.грн.)</t>
  </si>
  <si>
    <t>капітальний ремонт  20-ти ліфтів житлових будинків за відповідними адресами (2 255,029тис.грн.)(на умовах співфінансування (95%/5%), влаштування поручнів біля та в під’їздах ж/б комунальної власності  (20,0тис.грн.) та інші (на умовах співфінансування (90%/10%),капітальний ремонт сходів з влаштуванням пандусу ж/б на вул.Дружби Народів,6, у т.ч.розробка ПКД-(45,0 тис.грн.)</t>
  </si>
  <si>
    <t>Благоустрій.Капітальний ремонт пішохідної доріжки від прт.Незалежності,4 до вул.Миру,10 (вздовж ЗОШ№2) (КЕКВ 3210 КП СКГ)</t>
  </si>
  <si>
    <t>Капітальний ремонт покрівлі ж/б ОСББ "Дружби народів,33" - 1301,838 тис.грн. та Капітальний ремонт  м"якої покрівлі житлового будинку ОСББ "Теплий - дім Миру,8" - 682,0 тис.грн. та інші (на умовах співфінансування (90%/10%),капітальний ремонт(аварійність) козирьків ганків у під’їздах 6 та 7 ж/б ОСББ "Незалежності,27" за адресою прт.Незалежності,27 -112,8 тис.грн.(на умовах співфінансування (90%/10%)</t>
  </si>
  <si>
    <t>відновлення аварійного резерву сталевого трубопроводу для ліквідації аварійної ситуації на напірному колекторі господарчо-побутової каналізації в районі автодороги Н-24</t>
  </si>
  <si>
    <t>проведення поточного ремонту покрівлі ТРП-1 по вул. Дружби Народів,22а</t>
  </si>
  <si>
    <t>Влаштування пандусів на бул.Шкільному в районі ж/б Соборності,1</t>
  </si>
  <si>
    <t>Видалення сухостійних дерев (аварійних) дерев (КП ЖЕО) (2610)</t>
  </si>
  <si>
    <t>Встановлення обладнання для спортивного та дитячого куточка на прибудинковій території житлових будинків № 15,17 на вул. Набережна Енергетиків</t>
  </si>
  <si>
    <t>0611170</t>
  </si>
  <si>
    <t>1170</t>
  </si>
  <si>
    <t>субвенція поліції на придбання комп’ютерних робочих місць та СБУ</t>
  </si>
  <si>
    <t>придбання матеріалів для здійснення  ремонту будинкових  мереж холодного і гарячого водопостачання в ж/б ОСББ "Дружби Народів,40"(КЕКВ 2210)</t>
  </si>
  <si>
    <t>придбання бойлеру для виробничої бази, проведення поточного ремонту у майстерні слюсарів (приміщення ТРП-2 на вул.Миру,8а) з облаштування сантехнічного обладнання (придбання та встановлення пісуару та раковини  з краном змішувачем)</t>
  </si>
  <si>
    <t>придбання матеріалів для підготовки міста до опалювального сезону 2020-2021 роки : придбання труб, муфт, патрубків, кранів, ПММ,  інших товаро-матеріальних цінностей</t>
  </si>
  <si>
    <t>Придбання  системи відеоспостереження для житлового будинку  ОСББ "Будинок-72" (вул.Енергобудівників,15) (КЕКВ 2210)</t>
  </si>
  <si>
    <t>придбання обладнання системи відеоспостереження для житлового будинку ОСББ "Дружби Народів,29" (КЕКВ 2210)</t>
  </si>
  <si>
    <t>придбання обладнання системи відеоспостереження для житлових будинків ОСББ "Соборності,2" та ОСББ "Набережна Енергетиків,19" (КЕКВ 2210)</t>
  </si>
  <si>
    <t>придбання будівельних матеріалів для виконання поточного ремонт піддашку парадного входу під"їзду №1 житлоіого будинку  ОСББ "Набережна Енергетиків,49"  (КЕКВ 2210)</t>
  </si>
  <si>
    <t>гідродинамічне очищення та відкачка відкладень з КНС-3 за адресою вул.Миру,2 (КП ТВКГ)</t>
  </si>
  <si>
    <t>поточний ремонт дорожнього покриття внутрішньоквартальних проїздів  (2145,923 тис.грн.)  та  пішохідних доріжок (1030,509 тис.грн.)     (КЕКВ 2240)</t>
  </si>
  <si>
    <t>встановлення  металевого огородження з сітки рабиця для вуличних євроконтейнерів збору твердих побутових відходів на прибудинковій території житлового будинку №17 на вул.Набережна Енергетиків (КП ЖЕО)</t>
  </si>
  <si>
    <t>встановлення лави біля ж/б Миру,9 (КЕКВ 2240)</t>
  </si>
  <si>
    <t>Завезення піску на дитячі майданчики у дворі житлового будинку № 7 по бул. Цвіточному (КЕКВ 2210)</t>
  </si>
  <si>
    <t>Придбання лави для встановлення біля під"їзду № 2 житлового будинку № 26 по проспекту Незалежності (КЕКВ 2210)</t>
  </si>
  <si>
    <t>Придбання бордюрів для облаштування клумб на прибудинковій території житлового будинку № 7 по вул. Молодіжна (КЕКВ 2210)</t>
  </si>
  <si>
    <t>придбання лави для облаштування дитячого майданчика ОСББ «Молодіжна, 7а» (КЕКВ 2210)</t>
  </si>
  <si>
    <t>Придбання та заміна лав (2шт.) та урн (1шт.) по бул. Шевченко в районі житлового будинку № 8 (КЕКВ 2240)</t>
  </si>
  <si>
    <t>поточний ремонт пішохідних доріжок, площадки біля ж/б на вул. Набережна Енергетиків,15,17, де знаходиться ДБСТ   (2240)</t>
  </si>
  <si>
    <t>поточний ремонт частини пішохідної доріжки біля житлового будинку № 17 на вул. Набережна Енергетиків  (КЕКВ 2240)</t>
  </si>
  <si>
    <t>надання матеріальної допомоги для дітей хворих на цуковий діабет на придбання витрат матеріалів до прилад.постійної інфузії ( інсулінові помпи)</t>
  </si>
  <si>
    <t xml:space="preserve">Технічне переоснащення  інженерних вводів із встановленням приладів обліку теплової енергії, гарячого і холодного водопостачання 6-ти житлових будинків (1610,681тис.грн.) та                                                                                                                                                                                                                     'Влаштування поручнів, пандусів для колясок, ремонту пандуса, влаштування під"їздів до ліфта (20,0 тис.грн.) та Капітальний ремонт зовнішньої частини фундаменту торця будинку і лотка теплотраси житлового будинку на вул.Дружби Народів,29 в звязку з аварійністю (38,125тис.грн.) (на умовах співфінансування  90% / 10%)  </t>
  </si>
  <si>
    <t xml:space="preserve">ремонт спортивної зали будівлі ЦСПРД </t>
  </si>
  <si>
    <t>цільова фінансова допомога  КП ТВКГ з  подолання тарифно - фінансових втрат (одержувач КП ТВКГ)</t>
  </si>
  <si>
    <t>догляд та утримання тварин у ПТУТ  та відлов бродячих тварин на території міста  - одержувач бюджетних коштів - комунальне підприємство "Служба комунального господарства"</t>
  </si>
  <si>
    <t>Капітальний ремонт 3-х ліфтів житлових будинків за відповідними адресами   на умовах співфінансування (95% / 5%)</t>
  </si>
  <si>
    <r>
      <t xml:space="preserve">Міська програма Питна вода  міста  Южноукраїнська </t>
    </r>
    <r>
      <rPr>
        <sz val="20"/>
        <rFont val="Times New Roman"/>
        <family val="1"/>
        <charset val="204"/>
      </rPr>
      <t>в частині проведення санітарно-хімічних та бактеріологічних досліджень питної води -- одержувач бюджетних коштів - комунальне підприємство - "Теплопостачання та водо-каналізаційне господарство"</t>
    </r>
  </si>
  <si>
    <t xml:space="preserve"> станом на 01.02.2021 </t>
  </si>
  <si>
    <t>Комплексна програма захисту прав дітей Южноукраїнської міської територіальної громади на 2021 - 2025 роки</t>
  </si>
  <si>
    <t>3111</t>
  </si>
  <si>
    <t>Утримання закладів, що надають соціальні послуги дітям, які опинилися у складних життєвих обставинах, підтримка функціонування дитячих будинків сімейного типу та прийомних сімей</t>
  </si>
  <si>
    <t>3112</t>
  </si>
  <si>
    <t>Енергоносії,зарплата,оплата послуг  (одержувач коштів -  некомерційне комунальне  підприємство "Южноукраїнський центр первинної медико - санітарної допомоги")</t>
  </si>
  <si>
    <t>одержувач коштів -  некомерційне комунальне  підприємство "Южноукраїнський центр первинної медико - санітарної допомоги"</t>
  </si>
  <si>
    <t xml:space="preserve">одержувач коштів - комунальне некомерційне підприємство "Южноукраїнська міська багатопрофільна лікарня"  </t>
  </si>
  <si>
    <t>одержувач коштів - некомерційне комунальне підприємство "Южноукраїнський центр надання первинної медико - санітарної допомоги</t>
  </si>
  <si>
    <t>одержувач коштів - некомерційне комунальне підприємство "Южноукраїнський центр надання первинної медико - санітарної допомоги"</t>
  </si>
  <si>
    <t>Міська комплексна програма "Розвиток та підтримка сім'ї, дітей та молоді на 2021 - 2025 роки"</t>
  </si>
  <si>
    <t xml:space="preserve">Соціальна програма підтримки учасників АТО та членів їх сімей  </t>
  </si>
  <si>
    <t>товари медицинського призначення-    грн.,придбання мед.обладнання-   грн.,зовнішній жорсткий диск-   рн.,мікрохвильова піч-  грн.</t>
  </si>
  <si>
    <t>одержувачі бюджетних коштів: громадська організація "Южноукраїнська міська організація всеукраїнської організації інвалідів "Союз організацій інвалідів України"", громадська організація "Южноукраїнська міська організація ветеранів війни, праці та збройних сил організацій ветеранів України", громадська організація "Южноукраїнська міська організація всеукраїнської громадської організації "Союз Чорнобиль Україна"", громадська організація "Южноукраїнська спілка ветеранів Афганістану воїнів інтернаціоналістів"</t>
  </si>
  <si>
    <t xml:space="preserve"> Первинна медична допомога населенню, що надається центрами первинної медичної (медико-санітарної) допомоги</t>
  </si>
  <si>
    <t>в т.ч. одержувач коштів - некомерційне комунальне підприємство "Южноукраїнський центр надання первинної медико - санітарної допомоги"</t>
  </si>
  <si>
    <t>0611142</t>
  </si>
  <si>
    <t>1142</t>
  </si>
  <si>
    <t>Програма розвитку освіти в Южноукраїнській міській територіальній громаді на 2021 - 2025 роки</t>
  </si>
  <si>
    <t xml:space="preserve">видатки, пов'язані з юридичним оформленням  викупу земельної ділянки, в т.ч. замовлення та виготовлення експертної грошової оцінки земельної ділянки, в т.ч замовлення та виготовлення  експертної грошової оцінки земельної ділянки та рецензування звіту про експертну грошову оцінку земельної ділянки (розширення території міського цвинтаря) </t>
  </si>
  <si>
    <t>Інші програми та заходи у сфері охорони здоров'я, в тому числі:</t>
  </si>
  <si>
    <t xml:space="preserve">оплата за навчання випускників закладів освіти міста на лікарів сімейної медицини         </t>
  </si>
  <si>
    <t>Міська програма розвитку малого і середнього підприємництва в місті Южноукраїнську</t>
  </si>
  <si>
    <r>
      <t xml:space="preserve">Міська програма щодо організації мобілізаційної роботи та територіальної оборони в м.Южноукраїнську на 2018-2021 роки, </t>
    </r>
    <r>
      <rPr>
        <sz val="20"/>
        <rFont val="Times New Roman"/>
        <family val="1"/>
        <charset val="204"/>
      </rPr>
      <t>в т.ч. в частині  відшкодування витрат на перевезення резервістів опертивного резерву І черги на навчальні (перевірочні) та спеціальні військові збори в мирний час та особливий період</t>
    </r>
  </si>
  <si>
    <t>придбання та виготовлення друкованої продукції</t>
  </si>
  <si>
    <t>Забезпечення фінансування видатків поточного характеру - 6 338 816 грн., розвиток матріально-технічної бази(придбання обладнання)  583 510  - грн. (одержувач коштів - комунальне некомерційне підприємство "Южноукраїнська міська багатопрофільна лікарня")</t>
  </si>
  <si>
    <t>відшкодування витрат на проїзд до місця лікування</t>
  </si>
  <si>
    <t>розширення можливостей для пільгової категорії населення (відшкодування вартості медпрепаратів хворим, які перенесли трансплантацію органів та тканин, пацієнтам з хворобою Паркинсона та дітям хворим на епілепсію)</t>
  </si>
  <si>
    <t xml:space="preserve">забезпечення хворих на цукровий діабет препаратами інсуліну  (одержувач коштів - комунальне некомерційне підприємство "Южноукраїнська міська багатопрофільна лікарня")  </t>
  </si>
  <si>
    <t>матеріальна допомога для дітей, хворих на цукровий діабет на придбання інсулінових помп та витратних матеріалів до них</t>
  </si>
  <si>
    <t>надання допомоги хворим з хронічною нирковою  недостатністю (проведення процедур гемодіалізу)</t>
  </si>
  <si>
    <t xml:space="preserve">забезпечення продуктами дитячого харчування дітей перших двох років життя з малозабезпечених сімей- (одержувач коштів - некомерційне комунальне підприємство "Южноукраїнський центр надання первинної медико - санітарної допомоги) </t>
  </si>
  <si>
    <t>проведення заходів,висвітлання інформації,придбання канцтоварів для соціальної реклами,школи відповідального батьківства,акцій</t>
  </si>
  <si>
    <t>утримання КЗ "ЦСПРД" в частині  харчування, придбання, інших послуг</t>
  </si>
  <si>
    <t>подарунки-50,0 тис.грн. , рейди- 50,0 тис.грн., висвітлення - 2,0 тис.грн., оформлення документів - 25,5 тис.грн.</t>
  </si>
  <si>
    <t xml:space="preserve">організація та проведення заходів культурно - масового спрямування, придбання призів, квітів, атрибутики, подарунків (в т.ч. демонтаж новорічної ялинки  (одержувач коштів - КП СКГ))- 50,0 тис.грн. </t>
  </si>
  <si>
    <r>
      <t xml:space="preserve">Програми реформування і розвитку житлово-комунального господарства Южноукраїнської міської територіальної громади на 2016-2020 роки та продовження дії на 2021 рік , </t>
    </r>
    <r>
      <rPr>
        <sz val="20"/>
        <rFont val="Times New Roman"/>
        <family val="1"/>
        <charset val="204"/>
      </rPr>
      <t>всього в тому числі в розрізі напрямів:</t>
    </r>
  </si>
  <si>
    <t>експлуатація системи централізованого оповіщення, пряма лінія зв"язку на сирену</t>
  </si>
  <si>
    <t>поповнення, накопичення та поновлення міського матеріального резерву</t>
  </si>
  <si>
    <t>використання спецтехніки</t>
  </si>
  <si>
    <t xml:space="preserve">поточне утримання об"ектів благоустрою міста  (одержувач бюджетних коштів - комунальне підприємство "Служба комунального господарства") </t>
  </si>
  <si>
    <r>
      <rPr>
        <b/>
        <sz val="20"/>
        <rFont val="times new roman"/>
        <family val="1"/>
        <charset val="204"/>
      </rPr>
      <t xml:space="preserve">Міська програма розвитку  дорожнього руху та його безпеки в місті Южноукраїнську  на 2018-2022 роки , </t>
    </r>
    <r>
      <rPr>
        <sz val="20"/>
        <rFont val="Times New Roman"/>
        <family val="1"/>
        <charset val="204"/>
      </rPr>
      <t>в тому числі за напрямами:</t>
    </r>
  </si>
  <si>
    <r>
      <t>на заходи з організації і здійснення робіт з екологічної освіти, проведення інформаційно-виховних лекцій  в закладах освіти, проведення семінарів, організація виставок та інших заходів щодо пропаганди  охорони навколишнього природного середовища, видання поліграфічної продукції з екологічної тематики    (</t>
    </r>
    <r>
      <rPr>
        <sz val="20"/>
        <color indexed="10"/>
        <rFont val="Times New Roman"/>
        <family val="1"/>
        <charset val="204"/>
      </rPr>
      <t>КЕКВ 2210)</t>
    </r>
  </si>
  <si>
    <t xml:space="preserve"> станом на 01.03.2021 </t>
  </si>
  <si>
    <t xml:space="preserve">затверджено на 2021 рік </t>
  </si>
  <si>
    <t>затверджено на звітний період 2021 року</t>
  </si>
  <si>
    <t>затверджено на 2021 рік</t>
  </si>
  <si>
    <t>Забезпечення фінансування видатків поточного характеру - 6 338 816 грн., енергоносії, оплата послуг, розвиток матріально-технічної бази(придбання обладнання)  583 510  - грн. (одержувач коштів - комунальне некомерційне підприємство "Южноукраїнська міська багатопрофільна лікарня")</t>
  </si>
  <si>
    <t xml:space="preserve">одержувач коштів -  некомерційне комунальне  підприємство "Южноукраїнський центр первинної медико - санітарної допомоги </t>
  </si>
  <si>
    <t>одержувач коштів - некомерційне комунальне підприємство "Южноукраїнський центр надання первинної медико - санітарної допомоги (придбання вакцини)</t>
  </si>
  <si>
    <t>одержувач коштів - комунальне некомерційне підприємство "Южноукраїнська міська багатопрофільна лікарня"  (витрати на харчові пайки хворим на туберкульоз, що не преривають амбулаторне лікування, придбання туберкулінових ліків, рентген плівки</t>
  </si>
  <si>
    <t>одержувач коштів - некомерційне комунальне підприємство "Южноукраїнський центр надання первинної медико - санітарної допомоги" харчування дітей віком до 2-х років народжених ВІЛ-інфікованими матерями</t>
  </si>
  <si>
    <t>витрати на виготовлення звіту з експертної грошової оцінки земельної ділянки, що знаходиться за адресою: вулиця Молодіжна, 4 (за рахунок авансового внеску від коштів на придбання зазначеної земельної ділянки)</t>
  </si>
  <si>
    <t>капітальний ремонт вулиці Дружби Народів, в тому числі  проведення коригування  проектно-кошторисної документації та її експертиза у т.ч. топографічна зйомка</t>
  </si>
  <si>
    <t xml:space="preserve">ліквідація усідань і проломів проїзної частини (ямковий ремонт)  (одержувач бюджетних коштів - комунальне підприємство "Служба комунального господарства") </t>
  </si>
  <si>
    <t>поточний ремонт трубопроводів зливової каналізації по вул. Дружби Народів</t>
  </si>
  <si>
    <t>зимове утримання доріг житлових будинків, гуртожитків, розташованих на території 1,2 мікрорайонів міста (КП ЖЕО)</t>
  </si>
  <si>
    <t>облаштування штучним покриттям спортивного майданчику (воркаут) у дворі житлових будинків на пр. Незалежності, 14/бул. Шевченка, 5  (2240)</t>
  </si>
  <si>
    <t>заміна бордюрів на залізобетонні (армовані) бордюри вздовж вул.Дружби Народів від прт.Соборності (критий ринок) до перехрестя вул.Молодіжної та в"їзду №2  (КП СКГ)</t>
  </si>
  <si>
    <t>оплата за оренду майна (ТРП в складі цілісного майнового комплексу ДЗ"ЮПЛ") регіональному відділенню Фонду держмайна України по Миколаївській області</t>
  </si>
  <si>
    <t>Капітальний ремонт 11-ти ліфтів житлових будинків за відповідними адресами   на умовах співфінансування (95% / 5%)</t>
  </si>
  <si>
    <t>Забезпечення діяльності з виробництва, транспортування, постачання теплової енергії</t>
  </si>
  <si>
    <t>1216012</t>
  </si>
  <si>
    <t>6012</t>
  </si>
  <si>
    <t>одержувач - КП  ТВКГ в т.ч. за адресами:</t>
  </si>
  <si>
    <t>оплата за спожиту електроенергію на об"єктах КП ТВКГ, а саме: (за розподіл електроенергії грудень 2020 р. ДПЕМ ПрАТ «Атомсервіс» -783,91123 тис.грн, спожиту ел.енергію в січні 2021 р. ТОВ «Миколаївська електропостачальна компанія» - 968,36117 тис.грн., спожиту ел.енергію в грудні  2020 р. ТОВ «АС «Донбасс» Волноваха – 183,49637 тис.грн.)</t>
  </si>
  <si>
    <t>придбання  матеріалів для проведення поточного ремонту транзитних трубопроводів опалення та гарячого водопостачання з прокладанням внутрішньо квартальної мережі на опорах за адресою прт.Незалежності,6 ( труби ст.диам.108 - 480м., диам.159-63,5 м., теплоізоляційні мат-ли, та інші)</t>
  </si>
  <si>
    <t>придбання пластикової каналізаційної труби диам. 600 - 66м. та відводів диам.600- 3 шт.  одержувач - КП  ТВКГ</t>
  </si>
  <si>
    <t xml:space="preserve">придбання  матеріалів для проведення поточного ремонту транзитного трубопроводу гарячого водопостачання у підвалі житлового будинку на вул.Миру,4  (труби сталеві диам.89 - 110 м., труби диам. 108 - 110м. та інші матеріали) </t>
  </si>
  <si>
    <t>відшкодування основної суми кредитів, що надаються ОСББ на впровадження заходів з енергоефективності (РЕЗЕРВ)</t>
  </si>
  <si>
    <t>1217640</t>
  </si>
  <si>
    <t>7640</t>
  </si>
  <si>
    <t>Заходи з енергозбереження</t>
  </si>
  <si>
    <t>Будівництво  об'єктів житлово-комунального господарства</t>
  </si>
  <si>
    <t>капремонт ліфтів житл.буд.за відповідними адресами (на умовах співфінансування 95% / 5%)  -1050,0 тис.грн.; капремонт покрівель  житлових будинків за відповідними адресами (на умовах співфінансування 90% / 10%)  -967,0 тис.грн.</t>
  </si>
  <si>
    <t>Коригування ПКД та  експертиза за об"єктом "Реконструкція мереж теплопостачання в Южноукраїнській ЗОШ №4 - 100,0 тис.грн. ; Розробка ПКД та експертизи за об"єктом "Капремонт санвузлів з влаштуванням кабінок та шаф для інвентаря в Гімназії №1" - 200,0 тис.грн.</t>
  </si>
  <si>
    <t>Розробка ПКД та експертиза -800,0 тис.грн., в т.ч.за об"єктами: Капремонт зовнішніх інж.мереж теплопостачання  (опалення та ГВП) від ТК-505 до ТК-507  на вул.Молодіжна); мереж теплопостачання  (опалення та ГВП) від ТК-515 до житлового будинку №49 на вул.Набережна Енергетиків; Капітальний ремонт ТРП-4б. Заміна одиниць та вузлів технолог.устаткування та їх інж.мереж ;  Капремонт ТРП-6. Заміна одиниць та вузлів техн.устаткування та їх інж.мереж;   Капремонт технол.обладнання в КНС-3  та Коригування ПКД та експертиза з урах.топографічної зйомки за об"єктом  "Капремонт трубопроводу зонування  холодного водопостачання 1 та 3 мікр.від насосної станції зонування до ВК-125 за адресою вул.Дружби Народів  - 157,0 тис.грн.</t>
  </si>
  <si>
    <t>компенсація витрат за медогляди та додаткові обстеження призовників та допризовників</t>
  </si>
  <si>
    <t>виготовлення та придбання імеджевої продукціїї, поліграфічного матеріалу; облаштування туристичного майданчику для дітей -500,0 тис.грн.</t>
  </si>
  <si>
    <t>підтримка громадських формувань (заохочення)</t>
  </si>
  <si>
    <t>експлуатація системи централізованого оповіщення, пряма лінія зв"язку на сирену, заправка катриджу</t>
  </si>
  <si>
    <t>субвенція з бюджету Южноукраїнської міської територіальної громади  Вознесенському районному бюджету на ремонт приміщення лабораторії для проведення досліджень методом ПЛР</t>
  </si>
  <si>
    <t>субвенція з бюджету Южноукраїнської міської територіальної громади бюджету Арбузинської територіальної громади на проживання 4-х одиноких осіб похилого віку у стаціонарному відділенні Арбузинського територіального центру соціального обслуговування (надання соціальних послуг) - резерв</t>
  </si>
  <si>
    <t>субвенція з бюджету Южноукраїнської міської територіальної громади бюджету Арбузинської територіальної громади на тимчасове проживання 1 дитини з інвалідністю та три курси реабілітації 2-х дітей з інвалідністю з тимчасовим проживанням Арбузинського територіального центру соціального обслуговування (надання соціальних послуг) - резерв</t>
  </si>
  <si>
    <t xml:space="preserve">субвенція з бюджету Южноукраїнської міської територіальної громади на співфінансування  з обласним  бюджетом видатків на забезпечення житлом сімей учасників антитерористичної операції на сході України, які перебувають на квартирному обліку, відповідно до Комплексної програми соціального захисту населення «Турбота» на період до 2023 року включно Миколаївської обласної ради </t>
  </si>
  <si>
    <t>виготовлення технічної документації із землеустрою щодо інвентаризації земель в межах Южноукраїнської міської територіальної громади</t>
  </si>
  <si>
    <t>всього, в тому числі за напрямами:</t>
  </si>
  <si>
    <t>7650</t>
  </si>
  <si>
    <t>Проведення експертної грошової оцінки земельної ділянки чи права на неї</t>
  </si>
  <si>
    <t>ОСББ "Незалежності 2, Миру 12", розташованого на проспекті Незалежності,2</t>
  </si>
  <si>
    <t>ОСББ "Соборності, 10", розташованого на проспекті Соборності, 10</t>
  </si>
  <si>
    <t>ОСББ "Цвіточний 2", розташованого на бульварі Цвіточний, 2</t>
  </si>
  <si>
    <t>субвенція пожежної частини (на придбання бензину та дезинфікуючих засобів)</t>
  </si>
  <si>
    <t>капітальні видатки, пов’язані з видаленням сухостійних (аварійних) дерев (на умовах співфінансування (90% / 10%) ) в т.ч:</t>
  </si>
  <si>
    <t>капітальні видатки, пов’язані з видаленням сухостійних (аварійних) дерев (на умовах співфінансування (90% / 10%) )</t>
  </si>
  <si>
    <t>до рішення Южноукраїнської міської ради</t>
  </si>
  <si>
    <t>14557000000</t>
  </si>
  <si>
    <t>(код бюджету)</t>
  </si>
  <si>
    <t xml:space="preserve">Виконання бюджету Южноукраїнської міської територіальної громади за коштами, </t>
  </si>
  <si>
    <t>направленими на виконання заходів міських програм за І квартал 2021 року</t>
  </si>
  <si>
    <t xml:space="preserve">придбання квітів, папок, біг-бордів, сіті-лайтів, сувенірної продукції, ритуальних вінків, подарунків </t>
  </si>
  <si>
    <t>сплата членських внесків до Асоціації міст України  та  Асоціації  "Енергоефективні міста України"</t>
  </si>
  <si>
    <t>Забезпечення фінансування видатків поточного характеру - 6 964 400 грн., енергоносії, оплата послуг, розвиток матріально-технічної бази(придбання обладнання)  583 510  - грн. (одержувач коштів - комунальне некомерційне підприємство "Южноукраїнська міська багатопрофільна лікарня")</t>
  </si>
  <si>
    <t>частині  безкоштовного  забезпечення лікарськими засобами  хворих, які перенесли гострий інфаркт міокарду (перші шість місяців) та які мають протезування клапанів серця</t>
  </si>
  <si>
    <t>Секретар міської ради</t>
  </si>
  <si>
    <t>М.О.Пелюх</t>
  </si>
  <si>
    <r>
      <t>Програма Залучення інвестицій та поліпшення інвестиційного клімату міста Южноукраїнська на 2019-2021 роки</t>
    </r>
    <r>
      <rPr>
        <sz val="14"/>
        <color indexed="8"/>
        <rFont val="Times New Roman"/>
        <family val="1"/>
        <charset val="204"/>
      </rPr>
      <t xml:space="preserve"> в частині оплати членських внесків до Асоціації органів місцевого самоврядування «Спроможні громади»</t>
    </r>
  </si>
  <si>
    <r>
      <t xml:space="preserve">Міська програма щодо організації мобілізаційної роботи та територіальної оборони в м.Южноукраїнську на 2018-2021 роки, </t>
    </r>
    <r>
      <rPr>
        <sz val="12"/>
        <color indexed="8"/>
        <rFont val="Times New Roman"/>
        <family val="1"/>
        <charset val="204"/>
      </rPr>
      <t>в т.ч. в частині  відшкодування витрат на перевезення резервістів опертивного резерву І черги на навчальні (перевірочні) та спеціальні військові збори в мирний час та особливий період</t>
    </r>
  </si>
  <si>
    <t xml:space="preserve">забезпечення продуктами дитячого харчування дітей перших двох років життя з малозабезпечених сімей- (одержувач коштів - некомерційне комунальне підприємство "Южноукраїнський центр надання первинної медико - санітарної допомоги) та забезпечення контрацептивами жінок із малозабезпечених сімей, ВІЛ-позитивних жінок та інші категорії населення, які потребують розв'язання проблем, що є наслідками статевих відносин </t>
  </si>
  <si>
    <r>
      <t xml:space="preserve">Програми реформування і розвитку житлово-комунального господарства Южноукраїнської міської територіальної громади на 2016-2020 роки та продовження дії на 2021 рік , </t>
    </r>
    <r>
      <rPr>
        <sz val="12"/>
        <color indexed="8"/>
        <rFont val="Times New Roman"/>
        <family val="1"/>
        <charset val="204"/>
      </rPr>
      <t>всього в тому числі в розрізі напрямів:</t>
    </r>
  </si>
  <si>
    <r>
      <t xml:space="preserve">Програма приватизації майна комунальної власності територіальної громади міста Южноукраїнська на 2018-2020 роки </t>
    </r>
    <r>
      <rPr>
        <sz val="14"/>
        <color indexed="8"/>
        <rFont val="Times New Roman"/>
        <family val="1"/>
        <charset val="204"/>
      </rPr>
      <t xml:space="preserve">в частині видатків, пов"язаних з підготовкою об"ектів до приватизації, опублікування оголошень в засобах масової інформації, тощо) </t>
    </r>
  </si>
  <si>
    <r>
      <t>Програма Капітального будівництва об'єктів житлово - комунального господарства  та соціальної інфраструктури Южноукраїнської міської територіальної громади на 2021-2025 роки ,</t>
    </r>
    <r>
      <rPr>
        <b/>
        <sz val="12"/>
        <color indexed="8"/>
        <rFont val="Times New Roman"/>
        <family val="1"/>
        <charset val="204"/>
      </rPr>
      <t xml:space="preserve"> </t>
    </r>
    <r>
      <rPr>
        <sz val="12"/>
        <color indexed="8"/>
        <rFont val="Times New Roman"/>
        <family val="1"/>
        <charset val="204"/>
      </rPr>
      <t>всього в тому числі:</t>
    </r>
  </si>
  <si>
    <r>
      <t xml:space="preserve">Міська програма Питна вода  міста  Южноукраїнська на 2007-2020 роки </t>
    </r>
    <r>
      <rPr>
        <sz val="14"/>
        <color indexed="8"/>
        <rFont val="Times New Roman"/>
        <family val="1"/>
        <charset val="204"/>
      </rPr>
      <t>в частині проведення санітарно-хімічних та бактеріологічних досліджень питної води -- одержувач бюджетних коштів - комунальне підприємство - "Теплопостачання та водо-каналізаційне господарство"</t>
    </r>
  </si>
  <si>
    <r>
      <t xml:space="preserve">Програма приватизації майна комунальної власності територіальної громади міста Южноукраїнська на 2019-2021 роки </t>
    </r>
    <r>
      <rPr>
        <sz val="12"/>
        <color indexed="8"/>
        <rFont val="Times New Roman"/>
        <family val="1"/>
        <charset val="204"/>
      </rPr>
      <t xml:space="preserve">в частині видатків, пов"язаних з підготовкою об"ектів до приватизації, опублікування оголошень в засобах масової інформації, тощо) </t>
    </r>
  </si>
  <si>
    <r>
      <t xml:space="preserve">Міська програма Питна вода  Южноукраїнської міської територіальної громади на 2021-2025 роки </t>
    </r>
    <r>
      <rPr>
        <sz val="12"/>
        <color indexed="8"/>
        <rFont val="Times New Roman"/>
        <family val="1"/>
        <charset val="204"/>
      </rPr>
      <t>в частині проведення санітарно-хімічних та бактеріологічних досліджень питної води -- одержувач бюджетних коштів - комунальне підприємство - "Теплопостачання та водо-каналізаційне господарство"</t>
    </r>
  </si>
  <si>
    <r>
      <t xml:space="preserve">Програма охорони тваринного світу та регулювання чисельності бродячих тварин на території  Южноукраїнської міської територіальної громади на 2017-2021 роки, </t>
    </r>
    <r>
      <rPr>
        <sz val="12"/>
        <color indexed="8"/>
        <rFont val="Times New Roman"/>
        <family val="1"/>
        <charset val="204"/>
      </rPr>
      <t>всього в тому числі за напрямами:</t>
    </r>
  </si>
  <si>
    <r>
      <rPr>
        <b/>
        <sz val="12"/>
        <color indexed="8"/>
        <rFont val="Times New Roman"/>
        <family val="1"/>
        <charset val="204"/>
      </rPr>
      <t>Програма підтримки об'єднань співвласників багатоповерхових будинків на 2019-2023 роки ,</t>
    </r>
    <r>
      <rPr>
        <sz val="12"/>
        <color indexed="8"/>
        <rFont val="Times New Roman"/>
        <family val="1"/>
        <charset val="204"/>
      </rPr>
      <t xml:space="preserve"> в тому числі в розрізі напрямів:</t>
    </r>
  </si>
  <si>
    <r>
      <rPr>
        <b/>
        <sz val="14"/>
        <color indexed="8"/>
        <rFont val="Times New Roman"/>
        <family val="1"/>
        <charset val="204"/>
      </rPr>
      <t xml:space="preserve">Програма поводження з твердими побутовими  відходами на території Южноукраїнської міської територіальної громади на 2021 - 2030 роки, </t>
    </r>
    <r>
      <rPr>
        <sz val="12"/>
        <color indexed="8"/>
        <rFont val="Times New Roman"/>
        <family val="1"/>
        <charset val="204"/>
      </rPr>
      <t>в тому числі за напрямами:</t>
    </r>
  </si>
  <si>
    <r>
      <rPr>
        <b/>
        <sz val="14"/>
        <color indexed="8"/>
        <rFont val="Times New Roman"/>
        <family val="1"/>
        <charset val="204"/>
      </rPr>
      <t xml:space="preserve">Міська програма розвитку  дорожнього руху та його безпеки на території Южноукраїнської міської територіальної громади  на 2018-2022 роки , </t>
    </r>
    <r>
      <rPr>
        <sz val="12"/>
        <color indexed="8"/>
        <rFont val="Times New Roman"/>
        <family val="1"/>
        <charset val="204"/>
      </rPr>
      <t>в тому числі за напрямами:</t>
    </r>
  </si>
  <si>
    <r>
      <rPr>
        <b/>
        <sz val="14"/>
        <color indexed="8"/>
        <rFont val="Times New Roman"/>
        <family val="1"/>
        <charset val="204"/>
      </rPr>
      <t xml:space="preserve">Програма підтримки об'єднань співвласників багатоквартирних будинків на 2019-2023 роки , </t>
    </r>
    <r>
      <rPr>
        <sz val="12"/>
        <color indexed="8"/>
        <rFont val="Times New Roman"/>
        <family val="1"/>
        <charset val="204"/>
      </rPr>
      <t>в тому числі в розрізі напрямів:</t>
    </r>
  </si>
  <si>
    <r>
      <t>Міська програма  "Фонд міської ради на виконання депутатських повноважень" на 2018-2020 роки ,</t>
    </r>
    <r>
      <rPr>
        <sz val="12"/>
        <color indexed="8"/>
        <rFont val="Times New Roman"/>
        <family val="1"/>
        <charset val="204"/>
      </rPr>
      <t xml:space="preserve"> у тому числі:</t>
    </r>
  </si>
  <si>
    <r>
      <t xml:space="preserve">Цільова  програма захисту населення і територій від надзвичайних ситуацій техногенного та природного  характеру  на 2018-2022 роки,  в тому числі:  </t>
    </r>
    <r>
      <rPr>
        <sz val="14"/>
        <color indexed="8"/>
        <rFont val="Times New Roman"/>
        <family val="1"/>
        <charset val="204"/>
      </rPr>
      <t>придбання засобів індивідуального захисту та дизінфікуючих засобів</t>
    </r>
  </si>
  <si>
    <r>
      <t xml:space="preserve">Програма розвитку земельних відносин на  2017 - 2021  роки , </t>
    </r>
    <r>
      <rPr>
        <sz val="12"/>
        <color indexed="8"/>
        <rFont val="Times New Roman"/>
        <family val="1"/>
        <charset val="204"/>
      </rPr>
      <t>всього, в тому числі за напрямами:</t>
    </r>
  </si>
  <si>
    <t>на заходи з організації і здійснення робіт з екологічної освіти, проведення інформаційно-виховних лекцій  в закладах освіти, проведення семінарів, організація виставок та інших заходів щодо пропаганди  охорони навколишнього природного середовища, видання поліграфічної продукції з екологічної тематики    (КЕКВ 2210)</t>
  </si>
  <si>
    <r>
      <t>Міська комплексна програма "Профілактика злочинності та вдосконалення системи захисту конституційних прав і свобод громадян в місті Южноукраїнську на 2017-2021 роки" ,</t>
    </r>
    <r>
      <rPr>
        <sz val="14"/>
        <color indexed="8"/>
        <rFont val="Times New Roman"/>
        <family val="1"/>
        <charset val="204"/>
      </rPr>
      <t xml:space="preserve"> в тому числі:</t>
    </r>
  </si>
  <si>
    <r>
      <rPr>
        <b/>
        <sz val="14"/>
        <color indexed="8"/>
        <rFont val="Times New Roman"/>
        <family val="1"/>
        <charset val="204"/>
      </rPr>
      <t>Міська програма  "Фонд міської ради на виконання депутатських повноважень" на 2018-2020 роки</t>
    </r>
    <r>
      <rPr>
        <sz val="14"/>
        <color indexed="8"/>
        <rFont val="Times New Roman"/>
        <family val="1"/>
        <charset val="204"/>
      </rPr>
      <t xml:space="preserve"> в частині направлення депутатами міської ради коштів на виконання доручень виборців</t>
    </r>
  </si>
  <si>
    <t>Додаток №3</t>
  </si>
  <si>
    <t>від__27.05.___2021_№_414_____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</si>
</sst>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205" formatCode="* #,##0.00;* \-#,##0.00;* &quot;-&quot;??;@"/>
    <numFmt numFmtId="208" formatCode="#,##0.0"/>
    <numFmt numFmtId="221" formatCode="#,##0.000"/>
    <numFmt numFmtId="222" formatCode="#,##0.00000"/>
  </numFmts>
  <fonts count="54" x14ac:knownFonts="1">
    <font>
      <sz val="10"/>
      <name val="Times New Roman"/>
      <charset val="204"/>
    </font>
    <font>
      <b/>
      <sz val="10"/>
      <name val="Arial"/>
      <charset val="204"/>
    </font>
    <font>
      <sz val="10"/>
      <name val="Times New Roman"/>
      <family val="1"/>
      <charset val="204"/>
    </font>
    <font>
      <b/>
      <sz val="14"/>
      <name val="Times New Roman"/>
      <family val="1"/>
      <charset val="204"/>
    </font>
    <font>
      <sz val="11"/>
      <color indexed="20"/>
      <name val="Calibri"/>
      <family val="2"/>
      <charset val="204"/>
    </font>
    <font>
      <b/>
      <sz val="11"/>
      <color indexed="63"/>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sz val="11"/>
      <color indexed="8"/>
      <name val="Calibri"/>
      <family val="2"/>
      <charset val="204"/>
    </font>
    <font>
      <b/>
      <sz val="11"/>
      <color indexed="52"/>
      <name val="Calibri"/>
      <family val="2"/>
      <charset val="204"/>
    </font>
    <font>
      <sz val="11"/>
      <color indexed="60"/>
      <name val="Calibri"/>
      <family val="2"/>
      <charset val="204"/>
    </font>
    <font>
      <sz val="10"/>
      <name val="Helv"/>
      <charset val="204"/>
    </font>
    <font>
      <sz val="10"/>
      <name val="Arial Cyr"/>
      <charset val="204"/>
    </font>
    <font>
      <u/>
      <sz val="10"/>
      <color indexed="12"/>
      <name val="Arial"/>
      <family val="2"/>
      <charset val="204"/>
    </font>
    <font>
      <sz val="10"/>
      <name val="Courier New"/>
      <family val="3"/>
      <charset val="204"/>
    </font>
    <font>
      <sz val="12"/>
      <name val="Times New Roman"/>
      <family val="1"/>
      <charset val="204"/>
    </font>
    <font>
      <sz val="14"/>
      <name val="Times New Roman"/>
      <family val="1"/>
      <charset val="204"/>
    </font>
    <font>
      <sz val="10"/>
      <color indexed="8"/>
      <name val="Arial"/>
      <family val="2"/>
      <charset val="204"/>
    </font>
    <font>
      <vertAlign val="superscript"/>
      <sz val="12"/>
      <name val="Times New Roman"/>
      <family val="1"/>
      <charset val="204"/>
    </font>
    <font>
      <sz val="16"/>
      <name val="Times New Roman"/>
      <family val="1"/>
      <charset val="204"/>
    </font>
    <font>
      <i/>
      <sz val="14"/>
      <name val="Times New Roman"/>
      <family val="1"/>
      <charset val="204"/>
    </font>
    <font>
      <b/>
      <sz val="14"/>
      <color indexed="10"/>
      <name val="Times New Roman"/>
      <family val="1"/>
      <charset val="204"/>
    </font>
    <font>
      <b/>
      <i/>
      <sz val="14"/>
      <name val="Times New Roman"/>
      <family val="1"/>
      <charset val="204"/>
    </font>
    <font>
      <sz val="14"/>
      <color indexed="10"/>
      <name val="Times New Roman"/>
      <family val="1"/>
      <charset val="204"/>
    </font>
    <font>
      <b/>
      <sz val="12"/>
      <name val="Times New Roman"/>
      <family val="1"/>
      <charset val="204"/>
    </font>
    <font>
      <i/>
      <sz val="12"/>
      <name val="Times New Roman"/>
      <family val="1"/>
      <charset val="204"/>
    </font>
    <font>
      <b/>
      <sz val="16"/>
      <name val="Times New Roman"/>
      <family val="1"/>
      <charset val="204"/>
    </font>
    <font>
      <b/>
      <sz val="10"/>
      <name val="Times New Roman"/>
      <family val="1"/>
      <charset val="204"/>
    </font>
    <font>
      <sz val="14"/>
      <color indexed="8"/>
      <name val="Times New Roman"/>
      <family val="1"/>
      <charset val="204"/>
    </font>
    <font>
      <sz val="20"/>
      <name val="Times New Roman"/>
      <family val="1"/>
      <charset val="204"/>
    </font>
    <font>
      <b/>
      <sz val="18"/>
      <name val="Times New Roman"/>
      <family val="1"/>
      <charset val="204"/>
    </font>
    <font>
      <sz val="18"/>
      <name val="Times New Roman"/>
      <family val="1"/>
      <charset val="204"/>
    </font>
    <font>
      <b/>
      <sz val="20"/>
      <name val="times new roman"/>
      <family val="1"/>
      <charset val="204"/>
    </font>
    <font>
      <sz val="20"/>
      <color indexed="10"/>
      <name val="Times New Roman"/>
      <family val="1"/>
      <charset val="204"/>
    </font>
    <font>
      <b/>
      <i/>
      <sz val="20"/>
      <name val="Times New Roman"/>
      <family val="1"/>
      <charset val="204"/>
    </font>
    <font>
      <vertAlign val="superscript"/>
      <sz val="14"/>
      <name val="Times New Roman"/>
      <family val="1"/>
      <charset val="204"/>
    </font>
    <font>
      <sz val="12"/>
      <color indexed="8"/>
      <name val="Times New Roman"/>
      <family val="1"/>
      <charset val="204"/>
    </font>
    <font>
      <b/>
      <i/>
      <sz val="12"/>
      <name val="Times New Roman"/>
      <family val="1"/>
      <charset val="204"/>
    </font>
    <font>
      <sz val="12"/>
      <name val="Times New Roman Cyr"/>
      <family val="1"/>
      <charset val="204"/>
    </font>
    <font>
      <sz val="11"/>
      <name val="Times New Roman"/>
      <family val="1"/>
      <charset val="204"/>
    </font>
    <font>
      <sz val="18"/>
      <name val="Arial Cyr"/>
      <charset val="204"/>
    </font>
    <font>
      <b/>
      <sz val="14"/>
      <color indexed="8"/>
      <name val="Times New Roman"/>
      <family val="1"/>
      <charset val="204"/>
    </font>
    <font>
      <sz val="12"/>
      <color indexed="8"/>
      <name val="Times New Roman"/>
      <family val="1"/>
      <charset val="204"/>
    </font>
    <font>
      <sz val="14"/>
      <color indexed="8"/>
      <name val="Times New Roman"/>
      <family val="1"/>
      <charset val="204"/>
    </font>
    <font>
      <b/>
      <sz val="12"/>
      <color indexed="8"/>
      <name val="Times New Roman"/>
      <family val="1"/>
      <charset val="204"/>
    </font>
    <font>
      <sz val="16"/>
      <color theme="1"/>
      <name val="Times New Roman"/>
      <family val="1"/>
      <charset val="204"/>
    </font>
    <font>
      <b/>
      <sz val="14"/>
      <color theme="1"/>
      <name val="Times New Roman"/>
      <family val="1"/>
      <charset val="204"/>
    </font>
    <font>
      <sz val="11"/>
      <color theme="1"/>
      <name val="Times New Roman"/>
      <family val="1"/>
      <charset val="204"/>
    </font>
    <font>
      <sz val="14"/>
      <color theme="1"/>
      <name val="Times New Roman"/>
      <family val="1"/>
      <charset val="204"/>
    </font>
    <font>
      <sz val="12"/>
      <color theme="1"/>
      <name val="Times New Roman"/>
      <family val="1"/>
      <charset val="204"/>
    </font>
    <font>
      <b/>
      <sz val="12"/>
      <color theme="1"/>
      <name val="Times New Roman"/>
      <family val="1"/>
      <charset val="204"/>
    </font>
    <font>
      <vertAlign val="superscript"/>
      <sz val="14"/>
      <color theme="1"/>
      <name val="Times New Roman"/>
      <family val="1"/>
      <charset val="204"/>
    </font>
    <font>
      <sz val="18"/>
      <color theme="1"/>
      <name val="Times New Roman"/>
      <family val="1"/>
      <charset val="204"/>
    </font>
  </fonts>
  <fills count="38">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8" tint="0.39997558519241921"/>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7">
    <xf numFmtId="0" fontId="0" fillId="0" borderId="0"/>
    <xf numFmtId="0" fontId="9" fillId="2"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9" borderId="0" applyNumberFormat="0" applyBorder="0" applyAlignment="0" applyProtection="0"/>
    <xf numFmtId="0" fontId="9" fillId="3"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13"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13" fillId="0" borderId="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5" borderId="0" applyNumberFormat="0" applyBorder="0" applyAlignment="0" applyProtection="0"/>
    <xf numFmtId="0" fontId="5" fillId="22" borderId="2" applyNumberFormat="0" applyAlignment="0" applyProtection="0"/>
    <xf numFmtId="0" fontId="10" fillId="22" borderId="1" applyNumberFormat="0" applyAlignment="0" applyProtection="0"/>
    <xf numFmtId="0" fontId="14" fillId="0" borderId="0" applyNumberFormat="0" applyFill="0" applyBorder="0" applyAlignment="0" applyProtection="0">
      <alignment vertical="top"/>
      <protection locked="0"/>
    </xf>
    <xf numFmtId="205" fontId="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3" fillId="0" borderId="0"/>
    <xf numFmtId="0" fontId="15" fillId="0" borderId="0"/>
    <xf numFmtId="0" fontId="13" fillId="0" borderId="0"/>
    <xf numFmtId="0" fontId="13" fillId="0" borderId="0"/>
    <xf numFmtId="0" fontId="15" fillId="0" borderId="0"/>
    <xf numFmtId="0" fontId="15" fillId="0" borderId="0"/>
    <xf numFmtId="0" fontId="15" fillId="0" borderId="0"/>
    <xf numFmtId="0" fontId="15" fillId="0" borderId="0"/>
    <xf numFmtId="0" fontId="15" fillId="0" borderId="0"/>
    <xf numFmtId="0" fontId="18" fillId="0" borderId="0">
      <alignment vertical="top"/>
    </xf>
    <xf numFmtId="0" fontId="7" fillId="0" borderId="3" applyNumberFormat="0" applyFill="0" applyAlignment="0" applyProtection="0"/>
    <xf numFmtId="0" fontId="11" fillId="12" borderId="0" applyNumberFormat="0" applyBorder="0" applyAlignment="0" applyProtection="0"/>
    <xf numFmtId="0" fontId="13" fillId="0" borderId="0"/>
    <xf numFmtId="0" fontId="4" fillId="4" borderId="0" applyNumberFormat="0" applyBorder="0" applyAlignment="0" applyProtection="0"/>
    <xf numFmtId="0" fontId="6" fillId="0" borderId="0" applyNumberFormat="0" applyFill="0" applyBorder="0" applyAlignment="0" applyProtection="0"/>
    <xf numFmtId="0" fontId="9" fillId="7" borderId="4" applyNumberFormat="0" applyFont="0" applyAlignment="0" applyProtection="0"/>
    <xf numFmtId="0" fontId="12" fillId="0" borderId="0"/>
  </cellStyleXfs>
  <cellXfs count="485">
    <xf numFmtId="0" fontId="0" fillId="0" borderId="0" xfId="0"/>
    <xf numFmtId="0" fontId="16" fillId="0" borderId="5" xfId="0" applyNumberFormat="1" applyFont="1" applyFill="1" applyBorder="1" applyAlignment="1" applyProtection="1">
      <alignment horizontal="center" vertical="center" wrapText="1"/>
    </xf>
    <xf numFmtId="0" fontId="2" fillId="0" borderId="0" xfId="0" applyNumberFormat="1" applyFont="1" applyFill="1" applyAlignment="1" applyProtection="1"/>
    <xf numFmtId="0" fontId="2" fillId="0" borderId="0" xfId="0" applyFont="1" applyFill="1"/>
    <xf numFmtId="0" fontId="2" fillId="0" borderId="6" xfId="0" applyFont="1" applyFill="1" applyBorder="1" applyAlignment="1">
      <alignment horizontal="center"/>
    </xf>
    <xf numFmtId="0" fontId="2" fillId="0" borderId="0" xfId="0" applyFont="1" applyFill="1" applyBorder="1" applyAlignment="1">
      <alignment horizontal="center"/>
    </xf>
    <xf numFmtId="0" fontId="2" fillId="0" borderId="0" xfId="0" applyNumberFormat="1" applyFont="1" applyFill="1" applyBorder="1" applyAlignment="1" applyProtection="1"/>
    <xf numFmtId="0" fontId="2" fillId="0" borderId="0" xfId="0" applyNumberFormat="1" applyFont="1" applyFill="1" applyAlignment="1" applyProtection="1">
      <alignment vertical="center"/>
    </xf>
    <xf numFmtId="0" fontId="2" fillId="0" borderId="0" xfId="0" applyFont="1" applyFill="1" applyAlignment="1">
      <alignment vertical="center"/>
    </xf>
    <xf numFmtId="0" fontId="2" fillId="23" borderId="0" xfId="0" applyNumberFormat="1" applyFont="1" applyFill="1" applyBorder="1" applyAlignment="1" applyProtection="1"/>
    <xf numFmtId="0" fontId="2" fillId="23" borderId="0" xfId="0" applyFont="1" applyFill="1" applyBorder="1"/>
    <xf numFmtId="0" fontId="2" fillId="23" borderId="0" xfId="0" applyNumberFormat="1" applyFont="1" applyFill="1" applyAlignment="1" applyProtection="1"/>
    <xf numFmtId="0" fontId="2" fillId="23" borderId="0" xfId="0" applyFont="1" applyFill="1"/>
    <xf numFmtId="49" fontId="2" fillId="23" borderId="0" xfId="0" applyNumberFormat="1" applyFont="1" applyFill="1" applyBorder="1" applyAlignment="1" applyProtection="1">
      <alignment vertical="top" wrapText="1"/>
    </xf>
    <xf numFmtId="208" fontId="20" fillId="0" borderId="5" xfId="49" applyNumberFormat="1" applyFont="1" applyBorder="1" applyAlignment="1">
      <alignment horizontal="center" vertical="top"/>
    </xf>
    <xf numFmtId="0" fontId="17" fillId="0" borderId="6" xfId="0" applyNumberFormat="1" applyFont="1" applyFill="1" applyBorder="1" applyAlignment="1" applyProtection="1">
      <alignment horizontal="center"/>
    </xf>
    <xf numFmtId="0" fontId="17" fillId="0" borderId="0" xfId="0" applyNumberFormat="1" applyFont="1" applyFill="1" applyBorder="1" applyAlignment="1" applyProtection="1">
      <alignment horizontal="center" vertical="top"/>
    </xf>
    <xf numFmtId="0" fontId="3" fillId="24" borderId="5" xfId="0" applyFont="1" applyFill="1" applyBorder="1" applyAlignment="1">
      <alignment horizontal="center" wrapText="1"/>
    </xf>
    <xf numFmtId="49" fontId="21" fillId="24" borderId="5" xfId="0" applyNumberFormat="1" applyFont="1" applyFill="1" applyBorder="1" applyAlignment="1">
      <alignment horizontal="center" wrapText="1"/>
    </xf>
    <xf numFmtId="0" fontId="3" fillId="24" borderId="5" xfId="0" applyFont="1" applyFill="1" applyBorder="1" applyAlignment="1">
      <alignment horizontal="left" wrapText="1"/>
    </xf>
    <xf numFmtId="0" fontId="17" fillId="23" borderId="5" xfId="0" applyFont="1" applyFill="1" applyBorder="1" applyAlignment="1">
      <alignment horizontal="center" wrapText="1"/>
    </xf>
    <xf numFmtId="49" fontId="21" fillId="23" borderId="5" xfId="0" applyNumberFormat="1" applyFont="1" applyFill="1" applyBorder="1" applyAlignment="1">
      <alignment horizontal="center" wrapText="1"/>
    </xf>
    <xf numFmtId="0" fontId="17" fillId="23" borderId="5" xfId="0" applyFont="1" applyFill="1" applyBorder="1" applyAlignment="1">
      <alignment horizontal="left" wrapText="1"/>
    </xf>
    <xf numFmtId="0" fontId="22" fillId="24" borderId="5" xfId="0" applyFont="1" applyFill="1" applyBorder="1" applyAlignment="1">
      <alignment horizontal="center" wrapText="1"/>
    </xf>
    <xf numFmtId="0" fontId="24" fillId="23" borderId="5" xfId="0" applyFont="1" applyFill="1" applyBorder="1" applyAlignment="1">
      <alignment horizontal="center" wrapText="1"/>
    </xf>
    <xf numFmtId="0" fontId="16" fillId="0" borderId="5" xfId="0" applyNumberFormat="1" applyFont="1" applyFill="1" applyBorder="1" applyAlignment="1" applyProtection="1">
      <alignment horizontal="left" vertical="center" wrapText="1"/>
    </xf>
    <xf numFmtId="0" fontId="16" fillId="23" borderId="5" xfId="0" applyFont="1" applyFill="1" applyBorder="1" applyAlignment="1">
      <alignment horizontal="center" wrapText="1"/>
    </xf>
    <xf numFmtId="49" fontId="16" fillId="23" borderId="5" xfId="0" applyNumberFormat="1" applyFont="1" applyFill="1" applyBorder="1" applyAlignment="1">
      <alignment horizontal="center" wrapText="1"/>
    </xf>
    <xf numFmtId="0" fontId="16" fillId="23" borderId="5" xfId="0" applyFont="1" applyFill="1" applyBorder="1" applyAlignment="1">
      <alignment horizontal="left" wrapText="1"/>
    </xf>
    <xf numFmtId="49" fontId="16" fillId="0" borderId="5" xfId="0" applyNumberFormat="1" applyFont="1" applyFill="1" applyBorder="1" applyAlignment="1">
      <alignment horizontal="center"/>
    </xf>
    <xf numFmtId="49" fontId="26" fillId="0" borderId="5" xfId="0" applyNumberFormat="1" applyFont="1" applyFill="1" applyBorder="1" applyAlignment="1">
      <alignment horizontal="center"/>
    </xf>
    <xf numFmtId="0" fontId="16" fillId="0" borderId="5" xfId="0" applyFont="1" applyFill="1" applyBorder="1" applyAlignment="1">
      <alignment horizontal="left" wrapText="1"/>
    </xf>
    <xf numFmtId="49" fontId="17" fillId="23" borderId="5" xfId="0" applyNumberFormat="1" applyFont="1" applyFill="1" applyBorder="1" applyAlignment="1">
      <alignment horizontal="center" wrapText="1"/>
    </xf>
    <xf numFmtId="0" fontId="25" fillId="0" borderId="5" xfId="0" applyNumberFormat="1" applyFont="1" applyFill="1" applyBorder="1" applyAlignment="1" applyProtection="1">
      <alignment horizontal="center" vertical="center" wrapText="1"/>
    </xf>
    <xf numFmtId="49" fontId="17" fillId="0" borderId="5" xfId="0" applyNumberFormat="1" applyFont="1" applyFill="1" applyBorder="1" applyAlignment="1">
      <alignment horizontal="center"/>
    </xf>
    <xf numFmtId="0" fontId="17" fillId="0" borderId="5" xfId="0" applyFont="1" applyFill="1" applyBorder="1" applyAlignment="1">
      <alignment horizontal="left" wrapText="1"/>
    </xf>
    <xf numFmtId="49" fontId="21" fillId="0" borderId="5" xfId="0" applyNumberFormat="1" applyFont="1" applyFill="1" applyBorder="1" applyAlignment="1">
      <alignment horizontal="center"/>
    </xf>
    <xf numFmtId="0" fontId="27" fillId="23" borderId="5" xfId="0" applyFont="1" applyFill="1" applyBorder="1" applyAlignment="1">
      <alignment horizontal="left" wrapText="1"/>
    </xf>
    <xf numFmtId="49" fontId="16" fillId="0" borderId="5" xfId="0" applyNumberFormat="1" applyFont="1" applyFill="1" applyBorder="1" applyAlignment="1" applyProtection="1">
      <alignment horizontal="center" vertical="center" wrapText="1"/>
    </xf>
    <xf numFmtId="49" fontId="17" fillId="0" borderId="5" xfId="0" applyNumberFormat="1" applyFont="1" applyFill="1" applyBorder="1" applyAlignment="1" applyProtection="1">
      <alignment horizontal="center" vertical="center" wrapText="1"/>
    </xf>
    <xf numFmtId="0" fontId="17" fillId="0" borderId="5" xfId="0" applyNumberFormat="1" applyFont="1" applyFill="1" applyBorder="1" applyAlignment="1" applyProtection="1">
      <alignment horizontal="center" vertical="center" wrapText="1"/>
    </xf>
    <xf numFmtId="0" fontId="3" fillId="24" borderId="5" xfId="0" applyNumberFormat="1" applyFont="1" applyFill="1" applyBorder="1" applyAlignment="1" applyProtection="1">
      <alignment horizontal="left" vertical="center" wrapText="1"/>
    </xf>
    <xf numFmtId="49" fontId="17" fillId="0" borderId="5" xfId="0" applyNumberFormat="1" applyFont="1" applyFill="1" applyBorder="1" applyAlignment="1" applyProtection="1">
      <alignment horizontal="left" vertical="center" wrapText="1"/>
    </xf>
    <xf numFmtId="49" fontId="3" fillId="0" borderId="5" xfId="0" applyNumberFormat="1" applyFont="1" applyFill="1" applyBorder="1" applyAlignment="1" applyProtection="1">
      <alignment horizontal="center" vertical="center" wrapText="1"/>
    </xf>
    <xf numFmtId="0" fontId="17" fillId="0" borderId="5" xfId="0" applyNumberFormat="1" applyFont="1" applyFill="1" applyBorder="1" applyAlignment="1" applyProtection="1">
      <alignment horizontal="left" vertical="center" wrapText="1"/>
    </xf>
    <xf numFmtId="49" fontId="17" fillId="23" borderId="5" xfId="0" applyNumberFormat="1" applyFont="1" applyFill="1" applyBorder="1" applyAlignment="1">
      <alignment horizontal="center"/>
    </xf>
    <xf numFmtId="0" fontId="17" fillId="23" borderId="5" xfId="0" applyFont="1" applyFill="1" applyBorder="1" applyAlignment="1">
      <alignment horizontal="left" wrapText="1" shrinkToFit="1"/>
    </xf>
    <xf numFmtId="0" fontId="28" fillId="0" borderId="0" xfId="0" applyNumberFormat="1" applyFont="1" applyFill="1" applyAlignment="1" applyProtection="1"/>
    <xf numFmtId="0" fontId="28" fillId="0" borderId="0" xfId="0" applyFont="1" applyFill="1"/>
    <xf numFmtId="49" fontId="3" fillId="23" borderId="5" xfId="0" applyNumberFormat="1" applyFont="1" applyFill="1" applyBorder="1" applyAlignment="1">
      <alignment horizontal="center"/>
    </xf>
    <xf numFmtId="49" fontId="23" fillId="23" borderId="5" xfId="0" applyNumberFormat="1" applyFont="1" applyFill="1" applyBorder="1" applyAlignment="1">
      <alignment horizontal="center" wrapText="1"/>
    </xf>
    <xf numFmtId="0" fontId="28" fillId="25" borderId="0" xfId="0" applyNumberFormat="1" applyFont="1" applyFill="1" applyAlignment="1" applyProtection="1"/>
    <xf numFmtId="49" fontId="3" fillId="25" borderId="5" xfId="0" applyNumberFormat="1" applyFont="1" applyFill="1" applyBorder="1" applyAlignment="1" applyProtection="1">
      <alignment horizontal="center" vertical="center" wrapText="1"/>
    </xf>
    <xf numFmtId="0" fontId="3" fillId="25" borderId="5" xfId="0" applyNumberFormat="1" applyFont="1" applyFill="1" applyBorder="1" applyAlignment="1" applyProtection="1">
      <alignment horizontal="center" vertical="center" wrapText="1"/>
    </xf>
    <xf numFmtId="0" fontId="25" fillId="25" borderId="5" xfId="0" applyNumberFormat="1" applyFont="1" applyFill="1" applyBorder="1" applyAlignment="1" applyProtection="1">
      <alignment horizontal="center" vertical="center" wrapText="1"/>
    </xf>
    <xf numFmtId="0" fontId="28" fillId="25" borderId="0" xfId="0" applyFont="1" applyFill="1"/>
    <xf numFmtId="49" fontId="25" fillId="0" borderId="5" xfId="0" applyNumberFormat="1" applyFont="1" applyFill="1" applyBorder="1" applyAlignment="1" applyProtection="1">
      <alignment horizontal="center" vertical="center" wrapText="1"/>
    </xf>
    <xf numFmtId="49" fontId="25" fillId="25" borderId="5" xfId="0" applyNumberFormat="1" applyFont="1" applyFill="1" applyBorder="1" applyAlignment="1" applyProtection="1">
      <alignment horizontal="center" vertical="center" wrapText="1"/>
    </xf>
    <xf numFmtId="49" fontId="3" fillId="23" borderId="5" xfId="0" applyNumberFormat="1" applyFont="1" applyFill="1" applyBorder="1" applyAlignment="1">
      <alignment horizontal="center" wrapText="1"/>
    </xf>
    <xf numFmtId="0" fontId="29" fillId="0" borderId="5" xfId="0" applyFont="1" applyFill="1" applyBorder="1" applyAlignment="1">
      <alignment horizontal="left" wrapText="1"/>
    </xf>
    <xf numFmtId="0" fontId="17" fillId="0" borderId="5" xfId="0" applyFont="1" applyFill="1" applyBorder="1" applyAlignment="1">
      <alignment wrapText="1"/>
    </xf>
    <xf numFmtId="49" fontId="3" fillId="24" borderId="5" xfId="0" applyNumberFormat="1" applyFont="1" applyFill="1" applyBorder="1" applyAlignment="1">
      <alignment horizontal="center" wrapText="1"/>
    </xf>
    <xf numFmtId="0" fontId="3" fillId="23" borderId="5" xfId="0" applyFont="1" applyFill="1" applyBorder="1" applyAlignment="1">
      <alignment horizontal="center" wrapText="1"/>
    </xf>
    <xf numFmtId="49" fontId="17" fillId="0" borderId="5" xfId="0" applyNumberFormat="1" applyFont="1" applyFill="1" applyBorder="1" applyAlignment="1">
      <alignment horizontal="center" wrapText="1"/>
    </xf>
    <xf numFmtId="0" fontId="17" fillId="25" borderId="5" xfId="0" applyFont="1" applyFill="1" applyBorder="1" applyAlignment="1">
      <alignment horizontal="center" wrapText="1"/>
    </xf>
    <xf numFmtId="49" fontId="21" fillId="25" borderId="5" xfId="0" applyNumberFormat="1" applyFont="1" applyFill="1" applyBorder="1" applyAlignment="1">
      <alignment horizontal="center" wrapText="1"/>
    </xf>
    <xf numFmtId="0" fontId="27" fillId="25" borderId="5" xfId="0" applyFont="1" applyFill="1" applyBorder="1" applyAlignment="1">
      <alignment horizontal="left" wrapText="1"/>
    </xf>
    <xf numFmtId="49" fontId="16" fillId="25" borderId="5" xfId="0" applyNumberFormat="1" applyFont="1" applyFill="1" applyBorder="1" applyAlignment="1">
      <alignment horizontal="center"/>
    </xf>
    <xf numFmtId="49" fontId="3" fillId="24" borderId="5" xfId="0" applyNumberFormat="1" applyFont="1" applyFill="1" applyBorder="1" applyAlignment="1" applyProtection="1">
      <alignment horizontal="center" wrapText="1"/>
      <protection locked="0"/>
    </xf>
    <xf numFmtId="49" fontId="22" fillId="24" borderId="5" xfId="0" applyNumberFormat="1" applyFont="1" applyFill="1" applyBorder="1" applyAlignment="1" applyProtection="1">
      <alignment horizontal="center" wrapText="1"/>
      <protection locked="0"/>
    </xf>
    <xf numFmtId="0" fontId="3" fillId="24" borderId="5" xfId="0" applyFont="1" applyFill="1" applyBorder="1" applyAlignment="1" applyProtection="1">
      <alignment horizontal="left" wrapText="1"/>
      <protection locked="0"/>
    </xf>
    <xf numFmtId="49" fontId="23" fillId="0" borderId="0" xfId="0" applyNumberFormat="1" applyFont="1" applyFill="1" applyBorder="1" applyAlignment="1" applyProtection="1">
      <alignment horizontal="center" wrapText="1"/>
      <protection locked="0"/>
    </xf>
    <xf numFmtId="49" fontId="22" fillId="23" borderId="5" xfId="0" applyNumberFormat="1" applyFont="1" applyFill="1" applyBorder="1" applyAlignment="1" applyProtection="1">
      <alignment horizontal="center" wrapText="1"/>
      <protection locked="0"/>
    </xf>
    <xf numFmtId="0" fontId="17" fillId="23" borderId="5" xfId="0" applyFont="1" applyFill="1" applyBorder="1" applyAlignment="1" applyProtection="1">
      <alignment horizontal="left" wrapText="1"/>
      <protection locked="0"/>
    </xf>
    <xf numFmtId="0" fontId="3" fillId="25" borderId="5" xfId="0" applyFont="1" applyFill="1" applyBorder="1" applyAlignment="1">
      <alignment horizontal="center" wrapText="1"/>
    </xf>
    <xf numFmtId="49" fontId="23" fillId="25" borderId="5" xfId="0" applyNumberFormat="1" applyFont="1" applyFill="1" applyBorder="1" applyAlignment="1">
      <alignment horizontal="center" wrapText="1"/>
    </xf>
    <xf numFmtId="0" fontId="27" fillId="0" borderId="5" xfId="0" applyNumberFormat="1" applyFont="1" applyFill="1" applyBorder="1" applyAlignment="1" applyProtection="1">
      <alignment horizontal="center" vertical="center" wrapText="1"/>
    </xf>
    <xf numFmtId="0" fontId="27" fillId="23" borderId="5" xfId="0" applyNumberFormat="1" applyFont="1" applyFill="1" applyBorder="1" applyAlignment="1" applyProtection="1">
      <alignment horizontal="left" vertical="center" wrapText="1"/>
    </xf>
    <xf numFmtId="0" fontId="16" fillId="24" borderId="5" xfId="0" applyNumberFormat="1" applyFont="1" applyFill="1" applyBorder="1" applyAlignment="1" applyProtection="1">
      <alignment horizontal="center" vertical="center" wrapText="1"/>
    </xf>
    <xf numFmtId="208" fontId="16" fillId="0" borderId="5" xfId="49" applyNumberFormat="1" applyFont="1" applyBorder="1" applyAlignment="1">
      <alignment horizontal="center" vertical="center" wrapText="1"/>
    </xf>
    <xf numFmtId="208" fontId="20" fillId="0" borderId="5" xfId="49" applyNumberFormat="1" applyFont="1" applyBorder="1" applyAlignment="1">
      <alignment horizontal="center" vertical="center"/>
    </xf>
    <xf numFmtId="49" fontId="30" fillId="23" borderId="0" xfId="0" applyNumberFormat="1" applyFont="1" applyFill="1" applyBorder="1" applyAlignment="1" applyProtection="1">
      <alignment vertical="top" wrapText="1"/>
    </xf>
    <xf numFmtId="0" fontId="16" fillId="0" borderId="6" xfId="0" applyNumberFormat="1" applyFont="1" applyFill="1" applyBorder="1" applyAlignment="1" applyProtection="1">
      <alignment horizontal="left" vertical="center"/>
    </xf>
    <xf numFmtId="208" fontId="3" fillId="0" borderId="5" xfId="0" applyNumberFormat="1" applyFont="1" applyFill="1" applyBorder="1" applyAlignment="1" applyProtection="1">
      <alignment horizontal="center" vertical="center" wrapText="1"/>
    </xf>
    <xf numFmtId="208" fontId="2" fillId="0" borderId="0" xfId="0" applyNumberFormat="1" applyFont="1" applyFill="1" applyBorder="1" applyAlignment="1">
      <alignment horizontal="center"/>
    </xf>
    <xf numFmtId="208" fontId="2" fillId="0" borderId="0" xfId="0" applyNumberFormat="1" applyFont="1" applyFill="1" applyAlignment="1" applyProtection="1"/>
    <xf numFmtId="4" fontId="25" fillId="0" borderId="5" xfId="0" applyNumberFormat="1" applyFont="1" applyFill="1" applyBorder="1" applyAlignment="1" applyProtection="1">
      <alignment horizontal="center" vertical="center" wrapText="1"/>
    </xf>
    <xf numFmtId="4" fontId="3" fillId="25" borderId="5" xfId="0" applyNumberFormat="1" applyFont="1" applyFill="1" applyBorder="1" applyAlignment="1" applyProtection="1">
      <alignment horizontal="center" vertical="center" wrapText="1"/>
    </xf>
    <xf numFmtId="0" fontId="17" fillId="23" borderId="5" xfId="0" applyFont="1" applyFill="1" applyBorder="1" applyAlignment="1">
      <alignment wrapText="1"/>
    </xf>
    <xf numFmtId="0" fontId="3" fillId="24" borderId="5" xfId="0" applyFont="1" applyFill="1" applyBorder="1" applyAlignment="1">
      <alignment wrapText="1"/>
    </xf>
    <xf numFmtId="49" fontId="3" fillId="26" borderId="5" xfId="0" applyNumberFormat="1" applyFont="1" applyFill="1" applyBorder="1" applyAlignment="1">
      <alignment horizontal="center"/>
    </xf>
    <xf numFmtId="0" fontId="3" fillId="26" borderId="5" xfId="0" applyFont="1" applyFill="1" applyBorder="1" applyAlignment="1">
      <alignment horizontal="left" wrapText="1"/>
    </xf>
    <xf numFmtId="49" fontId="16" fillId="23" borderId="5" xfId="0" applyNumberFormat="1" applyFont="1" applyFill="1" applyBorder="1" applyAlignment="1">
      <alignment horizontal="center"/>
    </xf>
    <xf numFmtId="208" fontId="25" fillId="27" borderId="5" xfId="0" applyNumberFormat="1" applyFont="1" applyFill="1" applyBorder="1" applyAlignment="1" applyProtection="1">
      <alignment horizontal="center" vertical="center" wrapText="1"/>
    </xf>
    <xf numFmtId="0" fontId="16" fillId="0" borderId="5" xfId="0" applyFont="1" applyFill="1" applyBorder="1" applyAlignment="1">
      <alignment wrapText="1"/>
    </xf>
    <xf numFmtId="49" fontId="16" fillId="0" borderId="5" xfId="0" applyNumberFormat="1" applyFont="1" applyFill="1" applyBorder="1" applyAlignment="1" applyProtection="1">
      <alignment horizontal="left" wrapText="1"/>
    </xf>
    <xf numFmtId="49" fontId="16" fillId="0" borderId="5" xfId="0" applyNumberFormat="1" applyFont="1" applyFill="1" applyBorder="1" applyAlignment="1" applyProtection="1">
      <alignment horizontal="center" wrapText="1"/>
    </xf>
    <xf numFmtId="49" fontId="16" fillId="0" borderId="5" xfId="0" applyNumberFormat="1" applyFont="1" applyFill="1" applyBorder="1" applyAlignment="1">
      <alignment horizontal="center" vertical="center"/>
    </xf>
    <xf numFmtId="0" fontId="17" fillId="0" borderId="5" xfId="0" applyFont="1" applyFill="1" applyBorder="1" applyAlignment="1">
      <alignment horizontal="center" wrapText="1"/>
    </xf>
    <xf numFmtId="0" fontId="16" fillId="0" borderId="5" xfId="0" applyFont="1" applyFill="1" applyBorder="1" applyAlignment="1">
      <alignment horizontal="right" vertical="top" wrapText="1"/>
    </xf>
    <xf numFmtId="0" fontId="16" fillId="0" borderId="5" xfId="0" applyFont="1" applyFill="1" applyBorder="1" applyAlignment="1">
      <alignment horizontal="center" wrapText="1"/>
    </xf>
    <xf numFmtId="49" fontId="16" fillId="0" borderId="5" xfId="0" applyNumberFormat="1" applyFont="1" applyFill="1" applyBorder="1" applyAlignment="1">
      <alignment horizontal="center" wrapText="1"/>
    </xf>
    <xf numFmtId="0" fontId="16" fillId="23" borderId="5" xfId="0" applyNumberFormat="1" applyFont="1" applyFill="1" applyBorder="1" applyAlignment="1" applyProtection="1">
      <alignment horizontal="center" vertical="center" wrapText="1"/>
    </xf>
    <xf numFmtId="0" fontId="31" fillId="0" borderId="0" xfId="0" applyNumberFormat="1" applyFont="1" applyFill="1" applyAlignment="1" applyProtection="1"/>
    <xf numFmtId="4" fontId="31" fillId="0" borderId="0" xfId="0" applyNumberFormat="1" applyFont="1" applyFill="1" applyAlignment="1" applyProtection="1"/>
    <xf numFmtId="0" fontId="2" fillId="24" borderId="0" xfId="0" applyNumberFormat="1" applyFont="1" applyFill="1" applyAlignment="1" applyProtection="1"/>
    <xf numFmtId="0" fontId="2" fillId="24" borderId="0" xfId="0" applyFont="1" applyFill="1"/>
    <xf numFmtId="208" fontId="3" fillId="0" borderId="0" xfId="0" applyNumberFormat="1" applyFont="1" applyFill="1" applyBorder="1" applyAlignment="1" applyProtection="1">
      <alignment horizontal="center" vertical="center" wrapText="1"/>
    </xf>
    <xf numFmtId="0" fontId="2" fillId="0" borderId="5" xfId="0" applyFont="1" applyFill="1" applyBorder="1"/>
    <xf numFmtId="49" fontId="17" fillId="0" borderId="5" xfId="0" applyNumberFormat="1" applyFont="1" applyFill="1" applyBorder="1" applyAlignment="1">
      <alignment horizontal="center" vertical="center"/>
    </xf>
    <xf numFmtId="0" fontId="17" fillId="0" borderId="5" xfId="0" applyFont="1" applyFill="1" applyBorder="1" applyAlignment="1">
      <alignment vertical="center" wrapText="1"/>
    </xf>
    <xf numFmtId="0" fontId="17" fillId="28" borderId="5"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2" fillId="0" borderId="0" xfId="0" applyFont="1" applyFill="1"/>
    <xf numFmtId="0" fontId="31" fillId="0" borderId="0" xfId="0" applyFont="1" applyFill="1"/>
    <xf numFmtId="0" fontId="32" fillId="0" borderId="5" xfId="0" applyNumberFormat="1" applyFont="1" applyFill="1" applyBorder="1" applyAlignment="1" applyProtection="1">
      <alignment horizontal="center" vertical="center" wrapText="1"/>
    </xf>
    <xf numFmtId="208" fontId="32" fillId="0" borderId="5" xfId="0" applyNumberFormat="1" applyFont="1" applyFill="1" applyBorder="1" applyAlignment="1" applyProtection="1">
      <alignment horizontal="center" vertical="center" wrapText="1"/>
    </xf>
    <xf numFmtId="208" fontId="31" fillId="0" borderId="5" xfId="0" applyNumberFormat="1" applyFont="1" applyFill="1" applyBorder="1" applyAlignment="1" applyProtection="1">
      <alignment horizontal="center" vertical="center" wrapText="1"/>
    </xf>
    <xf numFmtId="4" fontId="31" fillId="0" borderId="5" xfId="0" applyNumberFormat="1" applyFont="1" applyFill="1" applyBorder="1" applyAlignment="1" applyProtection="1">
      <alignment horizontal="center" vertical="center" wrapText="1"/>
    </xf>
    <xf numFmtId="3" fontId="31" fillId="0" borderId="5" xfId="0" applyNumberFormat="1" applyFont="1" applyFill="1" applyBorder="1" applyAlignment="1" applyProtection="1">
      <alignment horizontal="center" vertical="center" wrapText="1"/>
    </xf>
    <xf numFmtId="4" fontId="32" fillId="0" borderId="5" xfId="0" applyNumberFormat="1" applyFont="1" applyFill="1" applyBorder="1" applyAlignment="1" applyProtection="1">
      <alignment horizontal="center" vertical="center" wrapText="1"/>
    </xf>
    <xf numFmtId="3" fontId="32" fillId="0" borderId="5" xfId="0" applyNumberFormat="1" applyFont="1" applyFill="1" applyBorder="1" applyAlignment="1" applyProtection="1">
      <alignment horizontal="center" vertical="center" wrapText="1"/>
    </xf>
    <xf numFmtId="4" fontId="31" fillId="25" borderId="5" xfId="0" applyNumberFormat="1" applyFont="1" applyFill="1" applyBorder="1" applyAlignment="1" applyProtection="1">
      <alignment horizontal="center" vertical="center" wrapText="1"/>
    </xf>
    <xf numFmtId="221" fontId="32" fillId="0" borderId="5" xfId="0" applyNumberFormat="1" applyFont="1" applyFill="1" applyBorder="1" applyAlignment="1" applyProtection="1">
      <alignment horizontal="center" vertical="center" wrapText="1"/>
    </xf>
    <xf numFmtId="4" fontId="31" fillId="29" borderId="5" xfId="0" applyNumberFormat="1" applyFont="1" applyFill="1" applyBorder="1" applyAlignment="1" applyProtection="1">
      <alignment horizontal="center" vertical="center" wrapText="1"/>
    </xf>
    <xf numFmtId="208" fontId="31" fillId="30" borderId="5" xfId="0" applyNumberFormat="1" applyFont="1" applyFill="1" applyBorder="1" applyAlignment="1" applyProtection="1">
      <alignment horizontal="center" vertical="center" wrapText="1"/>
    </xf>
    <xf numFmtId="4" fontId="31" fillId="30" borderId="5" xfId="0" applyNumberFormat="1" applyFont="1" applyFill="1" applyBorder="1" applyAlignment="1" applyProtection="1">
      <alignment horizontal="center" vertical="center" wrapText="1"/>
    </xf>
    <xf numFmtId="208" fontId="31" fillId="29" borderId="5" xfId="0" applyNumberFormat="1" applyFont="1" applyFill="1" applyBorder="1" applyAlignment="1" applyProtection="1">
      <alignment horizontal="center" vertical="center" wrapText="1"/>
    </xf>
    <xf numFmtId="3" fontId="31" fillId="29" borderId="5" xfId="0" applyNumberFormat="1" applyFont="1" applyFill="1" applyBorder="1" applyAlignment="1" applyProtection="1">
      <alignment horizontal="center" vertical="center" wrapText="1"/>
    </xf>
    <xf numFmtId="3" fontId="31" fillId="30" borderId="5" xfId="0" applyNumberFormat="1" applyFont="1" applyFill="1" applyBorder="1" applyAlignment="1" applyProtection="1">
      <alignment horizontal="center" vertical="center" wrapText="1"/>
    </xf>
    <xf numFmtId="4" fontId="31" fillId="31" borderId="5" xfId="0" applyNumberFormat="1" applyFont="1" applyFill="1" applyBorder="1" applyAlignment="1" applyProtection="1">
      <alignment horizontal="center" vertical="center" wrapText="1"/>
    </xf>
    <xf numFmtId="208" fontId="31" fillId="31" borderId="5" xfId="0" applyNumberFormat="1" applyFont="1" applyFill="1" applyBorder="1" applyAlignment="1" applyProtection="1">
      <alignment horizontal="center" vertical="center" wrapText="1"/>
    </xf>
    <xf numFmtId="208" fontId="32" fillId="0" borderId="5" xfId="49" applyNumberFormat="1" applyFont="1" applyBorder="1" applyAlignment="1">
      <alignment horizontal="center" vertical="top"/>
    </xf>
    <xf numFmtId="4" fontId="31" fillId="0" borderId="5" xfId="49" applyNumberFormat="1" applyFont="1" applyBorder="1" applyAlignment="1">
      <alignment horizontal="center" vertical="top"/>
    </xf>
    <xf numFmtId="4" fontId="32" fillId="0" borderId="5" xfId="49" applyNumberFormat="1" applyFont="1" applyBorder="1" applyAlignment="1">
      <alignment horizontal="center" vertical="top"/>
    </xf>
    <xf numFmtId="0" fontId="33" fillId="25" borderId="5" xfId="0" applyNumberFormat="1" applyFont="1" applyFill="1" applyBorder="1" applyAlignment="1" applyProtection="1">
      <alignment horizontal="center" vertical="center" wrapText="1"/>
    </xf>
    <xf numFmtId="0" fontId="25" fillId="26" borderId="5" xfId="0" applyNumberFormat="1" applyFont="1" applyFill="1" applyBorder="1" applyAlignment="1" applyProtection="1">
      <alignment horizontal="center" vertical="center" wrapText="1"/>
    </xf>
    <xf numFmtId="205" fontId="3" fillId="26" borderId="5" xfId="29" applyFont="1" applyFill="1" applyBorder="1" applyAlignment="1" applyProtection="1">
      <alignment horizontal="center" vertical="center" wrapText="1"/>
    </xf>
    <xf numFmtId="0" fontId="2" fillId="0" borderId="7" xfId="0" applyFont="1" applyFill="1" applyBorder="1" applyAlignment="1">
      <alignment vertical="center"/>
    </xf>
    <xf numFmtId="0" fontId="2" fillId="0" borderId="7" xfId="0" applyFont="1" applyFill="1" applyBorder="1"/>
    <xf numFmtId="0" fontId="2" fillId="0" borderId="5" xfId="0" applyFont="1" applyFill="1" applyBorder="1" applyAlignment="1">
      <alignment vertical="center"/>
    </xf>
    <xf numFmtId="0" fontId="17" fillId="0" borderId="5" xfId="0" applyFont="1" applyFill="1" applyBorder="1" applyAlignment="1">
      <alignment horizontal="left" vertical="center" wrapText="1"/>
    </xf>
    <xf numFmtId="0" fontId="17" fillId="0" borderId="5" xfId="0" applyFont="1" applyFill="1" applyBorder="1"/>
    <xf numFmtId="4" fontId="17" fillId="0" borderId="5" xfId="0" applyNumberFormat="1" applyFont="1" applyFill="1" applyBorder="1" applyAlignment="1">
      <alignment horizontal="center" vertical="center"/>
    </xf>
    <xf numFmtId="4" fontId="17" fillId="0" borderId="5" xfId="0" applyNumberFormat="1" applyFont="1" applyFill="1" applyBorder="1"/>
    <xf numFmtId="0" fontId="17" fillId="0" borderId="5" xfId="0" applyFont="1" applyFill="1" applyBorder="1" applyAlignment="1">
      <alignment horizontal="center" vertical="center" wrapText="1"/>
    </xf>
    <xf numFmtId="49" fontId="17" fillId="0" borderId="5" xfId="0" applyNumberFormat="1" applyFont="1" applyFill="1" applyBorder="1" applyAlignment="1">
      <alignment horizontal="center" vertical="center" wrapText="1"/>
    </xf>
    <xf numFmtId="2" fontId="31" fillId="0" borderId="5" xfId="0" applyNumberFormat="1" applyFont="1" applyFill="1" applyBorder="1" applyAlignment="1" applyProtection="1">
      <alignment horizontal="center" vertical="center" wrapText="1"/>
    </xf>
    <xf numFmtId="49" fontId="2" fillId="0" borderId="0" xfId="0" applyNumberFormat="1" applyFont="1" applyFill="1" applyAlignment="1" applyProtection="1"/>
    <xf numFmtId="0" fontId="32" fillId="0" borderId="0" xfId="0" applyFont="1" applyFill="1" applyBorder="1" applyAlignment="1">
      <alignment horizontal="center"/>
    </xf>
    <xf numFmtId="3" fontId="31" fillId="32" borderId="5" xfId="0" applyNumberFormat="1" applyFont="1" applyFill="1" applyBorder="1" applyAlignment="1" applyProtection="1">
      <alignment horizontal="center" vertical="center" wrapText="1"/>
    </xf>
    <xf numFmtId="3" fontId="32" fillId="32" borderId="5" xfId="0" applyNumberFormat="1" applyFont="1" applyFill="1" applyBorder="1" applyAlignment="1" applyProtection="1">
      <alignment horizontal="center" vertical="center" wrapText="1"/>
    </xf>
    <xf numFmtId="3" fontId="32" fillId="28" borderId="5" xfId="0" applyNumberFormat="1" applyFont="1" applyFill="1" applyBorder="1" applyAlignment="1" applyProtection="1">
      <alignment horizontal="center" vertical="center" wrapText="1"/>
    </xf>
    <xf numFmtId="4" fontId="32" fillId="0" borderId="7" xfId="0" applyNumberFormat="1" applyFont="1" applyFill="1" applyBorder="1" applyAlignment="1">
      <alignment horizontal="center" vertical="center"/>
    </xf>
    <xf numFmtId="208" fontId="32" fillId="32" borderId="5" xfId="49" applyNumberFormat="1" applyFont="1" applyFill="1" applyBorder="1" applyAlignment="1">
      <alignment horizontal="center" vertical="top"/>
    </xf>
    <xf numFmtId="3" fontId="31" fillId="32" borderId="5" xfId="49" applyNumberFormat="1" applyFont="1" applyFill="1" applyBorder="1" applyAlignment="1">
      <alignment horizontal="center" vertical="top"/>
    </xf>
    <xf numFmtId="3" fontId="32" fillId="32" borderId="5" xfId="49" applyNumberFormat="1" applyFont="1" applyFill="1" applyBorder="1" applyAlignment="1">
      <alignment horizontal="center" vertical="top"/>
    </xf>
    <xf numFmtId="208" fontId="31" fillId="32" borderId="5" xfId="49" applyNumberFormat="1" applyFont="1" applyFill="1" applyBorder="1" applyAlignment="1">
      <alignment horizontal="center" vertical="top"/>
    </xf>
    <xf numFmtId="0" fontId="32" fillId="0" borderId="0" xfId="0" applyNumberFormat="1" applyFont="1" applyFill="1" applyAlignment="1" applyProtection="1"/>
    <xf numFmtId="49" fontId="3" fillId="0" borderId="5" xfId="0" applyNumberFormat="1" applyFont="1" applyFill="1" applyBorder="1" applyAlignment="1">
      <alignment horizontal="center"/>
    </xf>
    <xf numFmtId="49" fontId="23" fillId="0" borderId="5" xfId="0" applyNumberFormat="1" applyFont="1" applyFill="1" applyBorder="1" applyAlignment="1">
      <alignment horizontal="center"/>
    </xf>
    <xf numFmtId="0" fontId="16" fillId="0" borderId="5" xfId="0" applyFont="1" applyFill="1" applyBorder="1" applyAlignment="1">
      <alignment horizontal="left" vertical="center" wrapText="1"/>
    </xf>
    <xf numFmtId="49" fontId="17" fillId="24" borderId="5" xfId="0" applyNumberFormat="1" applyFont="1" applyFill="1" applyBorder="1" applyAlignment="1">
      <alignment horizontal="center"/>
    </xf>
    <xf numFmtId="0" fontId="17" fillId="24" borderId="5" xfId="0" applyFont="1" applyFill="1" applyBorder="1" applyAlignment="1">
      <alignment horizontal="left" wrapText="1"/>
    </xf>
    <xf numFmtId="3" fontId="32" fillId="24" borderId="5" xfId="0" applyNumberFormat="1" applyFont="1" applyFill="1" applyBorder="1" applyAlignment="1" applyProtection="1">
      <alignment horizontal="center" vertical="center" wrapText="1"/>
    </xf>
    <xf numFmtId="208" fontId="32" fillId="24" borderId="5" xfId="0" applyNumberFormat="1" applyFont="1" applyFill="1" applyBorder="1" applyAlignment="1" applyProtection="1">
      <alignment horizontal="center" vertical="center" wrapText="1"/>
    </xf>
    <xf numFmtId="0" fontId="31" fillId="24" borderId="5" xfId="0" applyNumberFormat="1" applyFont="1" applyFill="1" applyBorder="1" applyAlignment="1" applyProtection="1">
      <alignment horizontal="left" vertical="center" wrapText="1"/>
    </xf>
    <xf numFmtId="208" fontId="17" fillId="0" borderId="5" xfId="0" applyNumberFormat="1" applyFont="1" applyFill="1" applyBorder="1" applyAlignment="1" applyProtection="1">
      <alignment horizontal="center" vertical="center" wrapText="1"/>
    </xf>
    <xf numFmtId="0" fontId="32" fillId="32" borderId="5" xfId="0" applyNumberFormat="1" applyFont="1" applyFill="1" applyBorder="1" applyAlignment="1" applyProtection="1">
      <alignment horizontal="center" vertical="center" wrapText="1"/>
    </xf>
    <xf numFmtId="49" fontId="30" fillId="0" borderId="5" xfId="0" applyNumberFormat="1" applyFont="1" applyFill="1" applyBorder="1" applyAlignment="1" applyProtection="1">
      <alignment horizontal="left" vertical="center" wrapText="1"/>
    </xf>
    <xf numFmtId="49" fontId="33" fillId="24" borderId="5" xfId="0" quotePrefix="1" applyNumberFormat="1" applyFont="1" applyFill="1" applyBorder="1" applyAlignment="1" applyProtection="1">
      <alignment horizontal="left" vertical="center" wrapText="1"/>
    </xf>
    <xf numFmtId="49" fontId="33" fillId="24" borderId="5" xfId="0" applyNumberFormat="1" applyFont="1" applyFill="1" applyBorder="1" applyAlignment="1" applyProtection="1">
      <alignment horizontal="left" vertical="center" wrapText="1"/>
    </xf>
    <xf numFmtId="0" fontId="30" fillId="23" borderId="5" xfId="28" applyFont="1" applyFill="1" applyBorder="1" applyAlignment="1" applyProtection="1">
      <alignment wrapText="1"/>
    </xf>
    <xf numFmtId="0" fontId="33" fillId="24" borderId="5" xfId="28" applyFont="1" applyFill="1" applyBorder="1" applyAlignment="1" applyProtection="1">
      <alignment wrapText="1"/>
    </xf>
    <xf numFmtId="4" fontId="30" fillId="0" borderId="5" xfId="0" applyNumberFormat="1" applyFont="1" applyFill="1" applyBorder="1" applyAlignment="1" applyProtection="1">
      <alignment horizontal="center" vertical="center" wrapText="1"/>
    </xf>
    <xf numFmtId="4" fontId="33" fillId="28" borderId="5" xfId="0" applyNumberFormat="1" applyFont="1" applyFill="1" applyBorder="1" applyAlignment="1" applyProtection="1">
      <alignment horizontal="center" vertical="center" wrapText="1"/>
    </xf>
    <xf numFmtId="208" fontId="33" fillId="0" borderId="5" xfId="0" applyNumberFormat="1" applyFont="1" applyFill="1" applyBorder="1" applyAlignment="1" applyProtection="1">
      <alignment horizontal="center" vertical="center" wrapText="1"/>
    </xf>
    <xf numFmtId="4" fontId="33" fillId="0" borderId="5" xfId="0" applyNumberFormat="1" applyFont="1" applyFill="1" applyBorder="1" applyAlignment="1" applyProtection="1">
      <alignment horizontal="center" vertical="center" wrapText="1"/>
    </xf>
    <xf numFmtId="208" fontId="30" fillId="0" borderId="5" xfId="0" applyNumberFormat="1" applyFont="1" applyFill="1" applyBorder="1" applyAlignment="1" applyProtection="1">
      <alignment horizontal="center" vertical="center" wrapText="1"/>
    </xf>
    <xf numFmtId="2" fontId="33" fillId="0" borderId="5" xfId="0" applyNumberFormat="1" applyFont="1" applyFill="1" applyBorder="1" applyAlignment="1" applyProtection="1">
      <alignment horizontal="center" vertical="center" wrapText="1"/>
    </xf>
    <xf numFmtId="2" fontId="30" fillId="0" borderId="5" xfId="0" applyNumberFormat="1" applyFont="1" applyFill="1" applyBorder="1" applyAlignment="1" applyProtection="1">
      <alignment horizontal="center" vertical="center" wrapText="1"/>
    </xf>
    <xf numFmtId="0" fontId="30" fillId="0" borderId="5" xfId="0" applyNumberFormat="1" applyFont="1" applyFill="1" applyBorder="1" applyAlignment="1" applyProtection="1">
      <alignment horizontal="center" vertical="center" wrapText="1"/>
    </xf>
    <xf numFmtId="49" fontId="33" fillId="0" borderId="5" xfId="0" applyNumberFormat="1" applyFont="1" applyFill="1" applyBorder="1" applyAlignment="1" applyProtection="1">
      <alignment horizontal="left" vertical="center" wrapText="1"/>
    </xf>
    <xf numFmtId="0" fontId="33" fillId="24" borderId="5" xfId="0" applyNumberFormat="1" applyFont="1" applyFill="1" applyBorder="1" applyAlignment="1" applyProtection="1">
      <alignment horizontal="left" vertical="center" wrapText="1"/>
    </xf>
    <xf numFmtId="49" fontId="33" fillId="25" borderId="5" xfId="0" applyNumberFormat="1" applyFont="1" applyFill="1" applyBorder="1" applyAlignment="1" applyProtection="1">
      <alignment horizontal="left" vertical="center" wrapText="1"/>
    </xf>
    <xf numFmtId="3" fontId="30" fillId="0" borderId="5" xfId="0" applyNumberFormat="1" applyFont="1" applyFill="1" applyBorder="1" applyAlignment="1" applyProtection="1">
      <alignment horizontal="center" vertical="center" wrapText="1"/>
    </xf>
    <xf numFmtId="3" fontId="33" fillId="0" borderId="5" xfId="0" applyNumberFormat="1" applyFont="1" applyFill="1" applyBorder="1" applyAlignment="1" applyProtection="1">
      <alignment horizontal="center" vertical="center" wrapText="1"/>
    </xf>
    <xf numFmtId="3" fontId="30" fillId="32" borderId="5" xfId="0" applyNumberFormat="1" applyFont="1" applyFill="1" applyBorder="1" applyAlignment="1" applyProtection="1">
      <alignment horizontal="center" vertical="center" wrapText="1"/>
    </xf>
    <xf numFmtId="0" fontId="30" fillId="0" borderId="5" xfId="0" applyNumberFormat="1" applyFont="1" applyFill="1" applyBorder="1" applyAlignment="1" applyProtection="1">
      <alignment horizontal="left" vertical="center" wrapText="1"/>
    </xf>
    <xf numFmtId="49" fontId="30" fillId="0" borderId="5" xfId="0" applyNumberFormat="1" applyFont="1" applyFill="1" applyBorder="1" applyAlignment="1">
      <alignment horizontal="justify" wrapText="1"/>
    </xf>
    <xf numFmtId="0" fontId="30" fillId="23" borderId="5" xfId="0" applyFont="1" applyFill="1" applyBorder="1" applyAlignment="1">
      <alignment horizontal="justify" wrapText="1"/>
    </xf>
    <xf numFmtId="3" fontId="33" fillId="32" borderId="5" xfId="0" applyNumberFormat="1" applyFont="1" applyFill="1" applyBorder="1" applyAlignment="1" applyProtection="1">
      <alignment horizontal="center" vertical="center" wrapText="1"/>
    </xf>
    <xf numFmtId="0" fontId="30" fillId="0" borderId="5" xfId="0" applyFont="1" applyFill="1" applyBorder="1" applyAlignment="1">
      <alignment horizontal="justify" wrapText="1"/>
    </xf>
    <xf numFmtId="0" fontId="33" fillId="24" borderId="5" xfId="0" applyFont="1" applyFill="1" applyBorder="1" applyAlignment="1">
      <alignment horizontal="justify" wrapText="1"/>
    </xf>
    <xf numFmtId="49" fontId="30" fillId="0" borderId="5" xfId="0" applyNumberFormat="1" applyFont="1" applyFill="1" applyBorder="1" applyAlignment="1" applyProtection="1">
      <alignment horizontal="left" wrapText="1"/>
    </xf>
    <xf numFmtId="0" fontId="33" fillId="0" borderId="5" xfId="0" applyNumberFormat="1" applyFont="1" applyFill="1" applyBorder="1" applyAlignment="1" applyProtection="1">
      <alignment horizontal="center" vertical="center" wrapText="1"/>
    </xf>
    <xf numFmtId="0" fontId="30" fillId="23" borderId="5" xfId="0" applyNumberFormat="1" applyFont="1" applyFill="1" applyBorder="1" applyAlignment="1" applyProtection="1">
      <alignment horizontal="left" vertical="center" wrapText="1"/>
    </xf>
    <xf numFmtId="0" fontId="33" fillId="0" borderId="5" xfId="0" applyNumberFormat="1" applyFont="1" applyFill="1" applyBorder="1" applyAlignment="1" applyProtection="1">
      <alignment horizontal="left" vertical="center" wrapText="1"/>
    </xf>
    <xf numFmtId="0" fontId="33" fillId="26" borderId="5" xfId="0" applyNumberFormat="1" applyFont="1" applyFill="1" applyBorder="1" applyAlignment="1" applyProtection="1">
      <alignment horizontal="left" vertical="center" wrapText="1"/>
    </xf>
    <xf numFmtId="0" fontId="33" fillId="26" borderId="5" xfId="0" applyNumberFormat="1" applyFont="1" applyFill="1" applyBorder="1" applyAlignment="1" applyProtection="1">
      <alignment horizontal="center" vertical="center" wrapText="1"/>
    </xf>
    <xf numFmtId="3" fontId="33" fillId="26" borderId="5" xfId="0" applyNumberFormat="1" applyFont="1" applyFill="1" applyBorder="1" applyAlignment="1" applyProtection="1">
      <alignment horizontal="center" vertical="center" wrapText="1"/>
    </xf>
    <xf numFmtId="4" fontId="33" fillId="26" borderId="5" xfId="0" applyNumberFormat="1" applyFont="1" applyFill="1" applyBorder="1" applyAlignment="1" applyProtection="1">
      <alignment horizontal="center" vertical="center" wrapText="1"/>
    </xf>
    <xf numFmtId="0" fontId="33" fillId="24" borderId="5" xfId="0" applyNumberFormat="1" applyFont="1" applyFill="1" applyBorder="1" applyAlignment="1" applyProtection="1">
      <alignment horizontal="center" vertical="center" wrapText="1"/>
    </xf>
    <xf numFmtId="0" fontId="30" fillId="0" borderId="5" xfId="0" applyNumberFormat="1" applyFont="1" applyFill="1" applyBorder="1" applyAlignment="1" applyProtection="1"/>
    <xf numFmtId="4" fontId="30" fillId="0" borderId="5" xfId="0" applyNumberFormat="1" applyFont="1" applyFill="1" applyBorder="1" applyAlignment="1" applyProtection="1">
      <alignment horizontal="center" vertical="center"/>
    </xf>
    <xf numFmtId="3" fontId="30" fillId="0" borderId="5" xfId="0" applyNumberFormat="1" applyFont="1" applyFill="1" applyBorder="1" applyAlignment="1" applyProtection="1">
      <alignment horizontal="center" vertical="center"/>
    </xf>
    <xf numFmtId="4" fontId="33" fillId="25" borderId="5" xfId="0" applyNumberFormat="1" applyFont="1" applyFill="1" applyBorder="1" applyAlignment="1" applyProtection="1">
      <alignment horizontal="center" vertical="center" wrapText="1"/>
    </xf>
    <xf numFmtId="0" fontId="31" fillId="25" borderId="5" xfId="0" applyNumberFormat="1" applyFont="1" applyFill="1" applyBorder="1" applyAlignment="1" applyProtection="1">
      <alignment horizontal="center" vertical="center" wrapText="1"/>
    </xf>
    <xf numFmtId="208" fontId="30" fillId="31" borderId="5" xfId="0" applyNumberFormat="1" applyFont="1" applyFill="1" applyBorder="1" applyAlignment="1" applyProtection="1">
      <alignment horizontal="center" vertical="center" wrapText="1"/>
    </xf>
    <xf numFmtId="0" fontId="30" fillId="0" borderId="5" xfId="0" applyNumberFormat="1" applyFont="1" applyFill="1" applyBorder="1" applyAlignment="1" applyProtection="1">
      <alignment horizontal="left" wrapText="1"/>
    </xf>
    <xf numFmtId="208" fontId="33" fillId="33" borderId="5" xfId="0" applyNumberFormat="1" applyFont="1" applyFill="1" applyBorder="1" applyAlignment="1" applyProtection="1">
      <alignment horizontal="center" vertical="center" wrapText="1"/>
    </xf>
    <xf numFmtId="4" fontId="30" fillId="23" borderId="5" xfId="0" applyNumberFormat="1" applyFont="1" applyFill="1" applyBorder="1" applyAlignment="1" applyProtection="1">
      <alignment horizontal="center" vertical="center" wrapText="1"/>
    </xf>
    <xf numFmtId="4" fontId="30" fillId="31" borderId="5" xfId="0" applyNumberFormat="1" applyFont="1" applyFill="1" applyBorder="1" applyAlignment="1" applyProtection="1">
      <alignment horizontal="center" vertical="center" wrapText="1"/>
    </xf>
    <xf numFmtId="208" fontId="30" fillId="27" borderId="5" xfId="0" applyNumberFormat="1" applyFont="1" applyFill="1" applyBorder="1" applyAlignment="1" applyProtection="1">
      <alignment horizontal="center" vertical="center" wrapText="1"/>
    </xf>
    <xf numFmtId="4" fontId="35" fillId="0" borderId="5" xfId="0" applyNumberFormat="1" applyFont="1" applyFill="1" applyBorder="1" applyAlignment="1" applyProtection="1">
      <alignment horizontal="center" vertical="center" wrapText="1"/>
    </xf>
    <xf numFmtId="208" fontId="33" fillId="30" borderId="5" xfId="0" applyNumberFormat="1" applyFont="1" applyFill="1" applyBorder="1" applyAlignment="1" applyProtection="1">
      <alignment horizontal="center" vertical="center" wrapText="1"/>
    </xf>
    <xf numFmtId="4" fontId="33" fillId="30" borderId="5" xfId="0" applyNumberFormat="1" applyFont="1" applyFill="1" applyBorder="1" applyAlignment="1" applyProtection="1">
      <alignment horizontal="center" vertical="center" wrapText="1"/>
    </xf>
    <xf numFmtId="4" fontId="30" fillId="34" borderId="5" xfId="0" applyNumberFormat="1" applyFont="1" applyFill="1" applyBorder="1" applyAlignment="1" applyProtection="1">
      <alignment horizontal="center" vertical="center" wrapText="1"/>
    </xf>
    <xf numFmtId="221" fontId="33" fillId="0" borderId="5" xfId="0" applyNumberFormat="1" applyFont="1" applyFill="1" applyBorder="1" applyAlignment="1" applyProtection="1">
      <alignment horizontal="center" vertical="center" wrapText="1"/>
    </xf>
    <xf numFmtId="208" fontId="30" fillId="29" borderId="5" xfId="0" applyNumberFormat="1" applyFont="1" applyFill="1" applyBorder="1" applyAlignment="1" applyProtection="1">
      <alignment horizontal="center" vertical="center" wrapText="1"/>
    </xf>
    <xf numFmtId="4" fontId="30" fillId="29" borderId="5" xfId="0" applyNumberFormat="1" applyFont="1" applyFill="1" applyBorder="1" applyAlignment="1" applyProtection="1">
      <alignment horizontal="center" vertical="center" wrapText="1"/>
    </xf>
    <xf numFmtId="3" fontId="30" fillId="29" borderId="5" xfId="0" applyNumberFormat="1" applyFont="1" applyFill="1" applyBorder="1" applyAlignment="1" applyProtection="1">
      <alignment horizontal="center" vertical="center" wrapText="1"/>
    </xf>
    <xf numFmtId="4" fontId="33" fillId="29" borderId="5" xfId="0" applyNumberFormat="1" applyFont="1" applyFill="1" applyBorder="1" applyAlignment="1" applyProtection="1">
      <alignment horizontal="center" vertical="center" wrapText="1"/>
    </xf>
    <xf numFmtId="0" fontId="33" fillId="24" borderId="5" xfId="0" quotePrefix="1" applyNumberFormat="1" applyFont="1" applyFill="1" applyBorder="1" applyAlignment="1" applyProtection="1">
      <alignment horizontal="left" vertical="center" wrapText="1"/>
    </xf>
    <xf numFmtId="208" fontId="33" fillId="29" borderId="5" xfId="0" applyNumberFormat="1" applyFont="1" applyFill="1" applyBorder="1" applyAlignment="1" applyProtection="1">
      <alignment horizontal="center" vertical="center" wrapText="1"/>
    </xf>
    <xf numFmtId="3" fontId="33" fillId="29" borderId="5" xfId="0" applyNumberFormat="1" applyFont="1" applyFill="1" applyBorder="1" applyAlignment="1" applyProtection="1">
      <alignment horizontal="center" vertical="center" wrapText="1"/>
    </xf>
    <xf numFmtId="0" fontId="30" fillId="0" borderId="5" xfId="0" quotePrefix="1" applyNumberFormat="1" applyFont="1" applyFill="1" applyBorder="1" applyAlignment="1" applyProtection="1">
      <alignment horizontal="left" vertical="center" wrapText="1"/>
    </xf>
    <xf numFmtId="0" fontId="33" fillId="0" borderId="5" xfId="0" quotePrefix="1" applyNumberFormat="1" applyFont="1" applyFill="1" applyBorder="1" applyAlignment="1" applyProtection="1">
      <alignment horizontal="left" vertical="center" wrapText="1"/>
    </xf>
    <xf numFmtId="0" fontId="30" fillId="35" borderId="5" xfId="0" quotePrefix="1" applyNumberFormat="1" applyFont="1" applyFill="1" applyBorder="1" applyAlignment="1" applyProtection="1">
      <alignment horizontal="left" vertical="center" wrapText="1"/>
    </xf>
    <xf numFmtId="0" fontId="30" fillId="35" borderId="5" xfId="0" applyNumberFormat="1" applyFont="1" applyFill="1" applyBorder="1" applyAlignment="1" applyProtection="1">
      <alignment horizontal="center" vertical="center" wrapText="1"/>
    </xf>
    <xf numFmtId="221" fontId="30" fillId="0" borderId="5" xfId="0" applyNumberFormat="1" applyFont="1" applyFill="1" applyBorder="1" applyAlignment="1" applyProtection="1">
      <alignment horizontal="center" vertical="center" wrapText="1"/>
    </xf>
    <xf numFmtId="0" fontId="30" fillId="24" borderId="5" xfId="0" quotePrefix="1" applyNumberFormat="1" applyFont="1" applyFill="1" applyBorder="1" applyAlignment="1" applyProtection="1">
      <alignment horizontal="left" vertical="center" wrapText="1"/>
    </xf>
    <xf numFmtId="208" fontId="30" fillId="23" borderId="5" xfId="0" applyNumberFormat="1" applyFont="1" applyFill="1" applyBorder="1" applyAlignment="1" applyProtection="1">
      <alignment horizontal="center" vertical="center" wrapText="1"/>
    </xf>
    <xf numFmtId="221" fontId="33" fillId="29" borderId="5" xfId="0" applyNumberFormat="1" applyFont="1" applyFill="1" applyBorder="1" applyAlignment="1" applyProtection="1">
      <alignment horizontal="center" vertical="center" wrapText="1"/>
    </xf>
    <xf numFmtId="0" fontId="33" fillId="24" borderId="7" xfId="0" applyFont="1" applyFill="1" applyBorder="1" applyAlignment="1">
      <alignment horizontal="justify"/>
    </xf>
    <xf numFmtId="0" fontId="30" fillId="0" borderId="7" xfId="0" applyFont="1" applyFill="1" applyBorder="1" applyAlignment="1">
      <alignment horizontal="center" wrapText="1"/>
    </xf>
    <xf numFmtId="4" fontId="33" fillId="0" borderId="7" xfId="0" applyNumberFormat="1" applyFont="1" applyFill="1" applyBorder="1" applyAlignment="1">
      <alignment horizontal="center" vertical="center"/>
    </xf>
    <xf numFmtId="4" fontId="33" fillId="0" borderId="5" xfId="0" applyNumberFormat="1" applyFont="1" applyFill="1" applyBorder="1" applyAlignment="1">
      <alignment horizontal="center" vertical="center"/>
    </xf>
    <xf numFmtId="0" fontId="33" fillId="0" borderId="7" xfId="0" applyFont="1" applyFill="1" applyBorder="1" applyAlignment="1">
      <alignment horizontal="justify"/>
    </xf>
    <xf numFmtId="0" fontId="30" fillId="0" borderId="7" xfId="0" applyFont="1" applyFill="1" applyBorder="1"/>
    <xf numFmtId="4" fontId="30" fillId="0" borderId="7" xfId="0" applyNumberFormat="1" applyFont="1" applyFill="1" applyBorder="1" applyAlignment="1">
      <alignment horizontal="center" vertical="center"/>
    </xf>
    <xf numFmtId="0" fontId="30" fillId="0" borderId="7" xfId="0" applyFont="1" applyFill="1" applyBorder="1" applyAlignment="1">
      <alignment horizontal="justify"/>
    </xf>
    <xf numFmtId="4" fontId="30" fillId="0" borderId="5" xfId="0" applyNumberFormat="1" applyFont="1" applyFill="1" applyBorder="1" applyAlignment="1">
      <alignment horizontal="center" vertical="center"/>
    </xf>
    <xf numFmtId="0" fontId="30" fillId="0" borderId="5" xfId="0" applyFont="1" applyFill="1" applyBorder="1"/>
    <xf numFmtId="4" fontId="30" fillId="0" borderId="5" xfId="0" applyNumberFormat="1" applyFont="1" applyFill="1" applyBorder="1"/>
    <xf numFmtId="2" fontId="30" fillId="0" borderId="5" xfId="0" applyNumberFormat="1" applyFont="1" applyFill="1" applyBorder="1" applyAlignment="1">
      <alignment horizontal="center" vertical="center"/>
    </xf>
    <xf numFmtId="4" fontId="33" fillId="31" borderId="5" xfId="0" applyNumberFormat="1" applyFont="1" applyFill="1" applyBorder="1" applyAlignment="1" applyProtection="1">
      <alignment horizontal="center" vertical="center" wrapText="1"/>
    </xf>
    <xf numFmtId="208" fontId="33" fillId="31" borderId="5" xfId="0" applyNumberFormat="1" applyFont="1" applyFill="1" applyBorder="1" applyAlignment="1" applyProtection="1">
      <alignment horizontal="center" vertical="center" wrapText="1"/>
    </xf>
    <xf numFmtId="0" fontId="30" fillId="24" borderId="5" xfId="0" applyNumberFormat="1" applyFont="1" applyFill="1" applyBorder="1" applyAlignment="1" applyProtection="1">
      <alignment horizontal="center" vertical="center" wrapText="1"/>
    </xf>
    <xf numFmtId="3" fontId="30" fillId="24" borderId="5" xfId="0" applyNumberFormat="1" applyFont="1" applyFill="1" applyBorder="1" applyAlignment="1" applyProtection="1">
      <alignment horizontal="center" vertical="center" wrapText="1"/>
    </xf>
    <xf numFmtId="4" fontId="33" fillId="24" borderId="5" xfId="0" applyNumberFormat="1" applyFont="1" applyFill="1" applyBorder="1" applyAlignment="1" applyProtection="1">
      <alignment horizontal="center" vertical="center" wrapText="1"/>
    </xf>
    <xf numFmtId="208" fontId="30" fillId="0" borderId="5" xfId="49" applyNumberFormat="1" applyFont="1" applyBorder="1" applyAlignment="1">
      <alignment horizontal="center" vertical="top"/>
    </xf>
    <xf numFmtId="208" fontId="30" fillId="32" borderId="5" xfId="49" applyNumberFormat="1" applyFont="1" applyFill="1" applyBorder="1" applyAlignment="1">
      <alignment horizontal="center" vertical="top"/>
    </xf>
    <xf numFmtId="4" fontId="33" fillId="0" borderId="5" xfId="49" applyNumberFormat="1" applyFont="1" applyBorder="1" applyAlignment="1">
      <alignment horizontal="center" vertical="top"/>
    </xf>
    <xf numFmtId="208" fontId="33" fillId="0" borderId="5" xfId="49" applyNumberFormat="1" applyFont="1" applyBorder="1" applyAlignment="1">
      <alignment horizontal="center" vertical="top"/>
    </xf>
    <xf numFmtId="0" fontId="33" fillId="24" borderId="5" xfId="0" quotePrefix="1" applyNumberFormat="1" applyFont="1" applyFill="1" applyBorder="1" applyAlignment="1" applyProtection="1">
      <alignment vertical="center" wrapText="1"/>
    </xf>
    <xf numFmtId="208" fontId="30" fillId="0" borderId="5" xfId="49" applyNumberFormat="1" applyFont="1" applyBorder="1" applyAlignment="1">
      <alignment horizontal="center" vertical="top" wrapText="1"/>
    </xf>
    <xf numFmtId="3" fontId="33" fillId="32" borderId="5" xfId="49" applyNumberFormat="1" applyFont="1" applyFill="1" applyBorder="1" applyAlignment="1">
      <alignment horizontal="center" vertical="top"/>
    </xf>
    <xf numFmtId="0" fontId="30" fillId="0" borderId="5" xfId="0" applyNumberFormat="1" applyFont="1" applyFill="1" applyBorder="1" applyAlignment="1" applyProtection="1">
      <alignment vertical="center" wrapText="1"/>
    </xf>
    <xf numFmtId="3" fontId="30" fillId="32" borderId="5" xfId="49" applyNumberFormat="1" applyFont="1" applyFill="1" applyBorder="1" applyAlignment="1">
      <alignment horizontal="center" vertical="top"/>
    </xf>
    <xf numFmtId="4" fontId="33" fillId="0" borderId="5" xfId="49" applyNumberFormat="1" applyFont="1" applyFill="1" applyBorder="1" applyAlignment="1">
      <alignment horizontal="center" vertical="top"/>
    </xf>
    <xf numFmtId="208" fontId="33" fillId="0" borderId="5" xfId="49" applyNumberFormat="1" applyFont="1" applyFill="1" applyBorder="1" applyAlignment="1">
      <alignment horizontal="center" vertical="top"/>
    </xf>
    <xf numFmtId="208" fontId="30" fillId="0" borderId="5" xfId="49" applyNumberFormat="1" applyFont="1" applyFill="1" applyBorder="1" applyAlignment="1">
      <alignment horizontal="center" vertical="top"/>
    </xf>
    <xf numFmtId="3" fontId="30" fillId="0" borderId="5" xfId="49" applyNumberFormat="1" applyFont="1" applyFill="1" applyBorder="1" applyAlignment="1">
      <alignment horizontal="center" vertical="top"/>
    </xf>
    <xf numFmtId="3" fontId="33" fillId="0" borderId="5" xfId="49" applyNumberFormat="1" applyFont="1" applyFill="1" applyBorder="1" applyAlignment="1">
      <alignment horizontal="center" vertical="top"/>
    </xf>
    <xf numFmtId="0" fontId="33" fillId="24" borderId="5" xfId="0" applyNumberFormat="1" applyFont="1" applyFill="1" applyBorder="1" applyAlignment="1" applyProtection="1">
      <alignment vertical="center" wrapText="1"/>
    </xf>
    <xf numFmtId="208" fontId="30" fillId="0" borderId="5" xfId="49" applyNumberFormat="1" applyFont="1" applyBorder="1" applyAlignment="1">
      <alignment horizontal="center" vertical="center" wrapText="1"/>
    </xf>
    <xf numFmtId="208" fontId="30" fillId="0" borderId="5" xfId="49" applyNumberFormat="1" applyFont="1" applyBorder="1" applyAlignment="1">
      <alignment horizontal="center" vertical="center"/>
    </xf>
    <xf numFmtId="3" fontId="30" fillId="0" borderId="5" xfId="49" applyNumberFormat="1" applyFont="1" applyBorder="1" applyAlignment="1">
      <alignment horizontal="center" vertical="top"/>
    </xf>
    <xf numFmtId="4" fontId="30" fillId="0" borderId="5" xfId="49" applyNumberFormat="1" applyFont="1" applyFill="1" applyBorder="1" applyAlignment="1">
      <alignment horizontal="center" vertical="top"/>
    </xf>
    <xf numFmtId="0" fontId="30" fillId="25" borderId="5" xfId="0" applyNumberFormat="1" applyFont="1" applyFill="1" applyBorder="1" applyAlignment="1" applyProtection="1">
      <alignment vertical="center" wrapText="1"/>
    </xf>
    <xf numFmtId="208" fontId="30" fillId="25" borderId="5" xfId="49" applyNumberFormat="1" applyFont="1" applyFill="1" applyBorder="1" applyAlignment="1">
      <alignment horizontal="center" vertical="center"/>
    </xf>
    <xf numFmtId="4" fontId="33" fillId="25" borderId="5" xfId="49" applyNumberFormat="1" applyFont="1" applyFill="1" applyBorder="1" applyAlignment="1">
      <alignment horizontal="center" vertical="top"/>
    </xf>
    <xf numFmtId="4" fontId="30" fillId="0" borderId="5" xfId="49" applyNumberFormat="1" applyFont="1" applyBorder="1" applyAlignment="1">
      <alignment horizontal="center" vertical="top"/>
    </xf>
    <xf numFmtId="3" fontId="33" fillId="0" borderId="5" xfId="49" applyNumberFormat="1" applyFont="1" applyBorder="1" applyAlignment="1">
      <alignment horizontal="center" vertical="top"/>
    </xf>
    <xf numFmtId="221" fontId="30" fillId="0" borderId="5" xfId="49" applyNumberFormat="1" applyFont="1" applyBorder="1" applyAlignment="1">
      <alignment horizontal="center" vertical="top"/>
    </xf>
    <xf numFmtId="208" fontId="33" fillId="32" borderId="5" xfId="49" applyNumberFormat="1" applyFont="1" applyFill="1" applyBorder="1" applyAlignment="1">
      <alignment horizontal="center" vertical="top"/>
    </xf>
    <xf numFmtId="0" fontId="30" fillId="23" borderId="5" xfId="0" applyFont="1" applyFill="1" applyBorder="1" applyAlignment="1">
      <alignment horizontal="left" wrapText="1"/>
    </xf>
    <xf numFmtId="4" fontId="30" fillId="0" borderId="5" xfId="49" applyNumberFormat="1" applyFont="1" applyBorder="1" applyAlignment="1">
      <alignment horizontal="center" vertical="center"/>
    </xf>
    <xf numFmtId="3" fontId="33" fillId="0" borderId="5" xfId="49" applyNumberFormat="1" applyFont="1" applyBorder="1" applyAlignment="1">
      <alignment horizontal="center" vertical="center"/>
    </xf>
    <xf numFmtId="3" fontId="30" fillId="0" borderId="5" xfId="49" applyNumberFormat="1" applyFont="1" applyBorder="1" applyAlignment="1">
      <alignment horizontal="center" vertical="center"/>
    </xf>
    <xf numFmtId="0" fontId="33" fillId="26" borderId="5" xfId="0" applyFont="1" applyFill="1" applyBorder="1" applyAlignment="1">
      <alignment horizontal="left" wrapText="1"/>
    </xf>
    <xf numFmtId="208" fontId="33" fillId="26" borderId="5" xfId="49" applyNumberFormat="1" applyFont="1" applyFill="1" applyBorder="1" applyAlignment="1">
      <alignment horizontal="center" vertical="top"/>
    </xf>
    <xf numFmtId="4" fontId="33" fillId="26" borderId="5" xfId="49" applyNumberFormat="1" applyFont="1" applyFill="1" applyBorder="1" applyAlignment="1">
      <alignment horizontal="center" vertical="top"/>
    </xf>
    <xf numFmtId="0" fontId="30" fillId="24" borderId="5" xfId="0" quotePrefix="1" applyFont="1" applyFill="1" applyBorder="1" applyAlignment="1">
      <alignment horizontal="left" wrapText="1"/>
    </xf>
    <xf numFmtId="0" fontId="33" fillId="25" borderId="5" xfId="0" applyNumberFormat="1" applyFont="1" applyFill="1" applyBorder="1" applyAlignment="1" applyProtection="1">
      <alignment vertical="center" wrapText="1"/>
    </xf>
    <xf numFmtId="208" fontId="33" fillId="25" borderId="5" xfId="49" applyNumberFormat="1" applyFont="1" applyFill="1" applyBorder="1" applyAlignment="1">
      <alignment horizontal="center" vertical="top"/>
    </xf>
    <xf numFmtId="208" fontId="33" fillId="32" borderId="5" xfId="0" applyNumberFormat="1" applyFont="1" applyFill="1" applyBorder="1" applyAlignment="1" applyProtection="1">
      <alignment horizontal="center" vertical="center" wrapText="1"/>
    </xf>
    <xf numFmtId="4" fontId="30" fillId="31" borderId="5" xfId="49" applyNumberFormat="1" applyFont="1" applyFill="1" applyBorder="1" applyAlignment="1">
      <alignment horizontal="center" vertical="center"/>
    </xf>
    <xf numFmtId="4" fontId="33" fillId="31" borderId="5" xfId="0" applyNumberFormat="1" applyFont="1" applyFill="1" applyBorder="1" applyAlignment="1">
      <alignment horizontal="center" vertical="center"/>
    </xf>
    <xf numFmtId="2" fontId="30" fillId="0" borderId="5" xfId="0" applyNumberFormat="1" applyFont="1" applyFill="1" applyBorder="1" applyAlignment="1">
      <alignment horizontal="center"/>
    </xf>
    <xf numFmtId="4" fontId="33" fillId="36" borderId="5" xfId="0" applyNumberFormat="1" applyFont="1" applyFill="1" applyBorder="1" applyAlignment="1" applyProtection="1">
      <alignment horizontal="center" vertical="center" wrapText="1"/>
    </xf>
    <xf numFmtId="208" fontId="33" fillId="36" borderId="5" xfId="0" applyNumberFormat="1" applyFont="1" applyFill="1" applyBorder="1" applyAlignment="1" applyProtection="1">
      <alignment horizontal="center" vertical="center" wrapText="1"/>
    </xf>
    <xf numFmtId="3" fontId="33" fillId="23" borderId="5" xfId="0" applyNumberFormat="1" applyFont="1" applyFill="1" applyBorder="1" applyAlignment="1" applyProtection="1">
      <alignment horizontal="center" vertical="center" wrapText="1"/>
    </xf>
    <xf numFmtId="4" fontId="33" fillId="32" borderId="5" xfId="0" applyNumberFormat="1" applyFont="1" applyFill="1" applyBorder="1" applyAlignment="1" applyProtection="1">
      <alignment horizontal="center" vertical="center" wrapText="1"/>
    </xf>
    <xf numFmtId="4" fontId="33" fillId="31" borderId="5" xfId="49" applyNumberFormat="1" applyFont="1" applyFill="1" applyBorder="1" applyAlignment="1">
      <alignment horizontal="center" vertical="top"/>
    </xf>
    <xf numFmtId="3" fontId="33" fillId="31" borderId="5" xfId="49" applyNumberFormat="1" applyFont="1" applyFill="1" applyBorder="1" applyAlignment="1">
      <alignment horizontal="center" vertical="top"/>
    </xf>
    <xf numFmtId="208" fontId="33" fillId="31" borderId="5" xfId="49" applyNumberFormat="1" applyFont="1" applyFill="1" applyBorder="1" applyAlignment="1">
      <alignment horizontal="center" vertical="top"/>
    </xf>
    <xf numFmtId="3" fontId="33" fillId="31" borderId="5" xfId="0" applyNumberFormat="1" applyFont="1" applyFill="1" applyBorder="1" applyAlignment="1" applyProtection="1">
      <alignment horizontal="center" vertical="center" wrapText="1"/>
    </xf>
    <xf numFmtId="3" fontId="30" fillId="31" borderId="5" xfId="0" applyNumberFormat="1" applyFont="1" applyFill="1" applyBorder="1" applyAlignment="1" applyProtection="1">
      <alignment horizontal="center" vertical="center" wrapText="1"/>
    </xf>
    <xf numFmtId="0" fontId="30" fillId="0" borderId="5" xfId="0" applyNumberFormat="1" applyFont="1" applyFill="1" applyBorder="1" applyAlignment="1" applyProtection="1">
      <alignment wrapText="1"/>
    </xf>
    <xf numFmtId="49" fontId="30" fillId="0" borderId="5" xfId="0" applyNumberFormat="1" applyFont="1" applyFill="1" applyBorder="1" applyAlignment="1" applyProtection="1">
      <alignment horizontal="left" vertical="top" wrapText="1"/>
    </xf>
    <xf numFmtId="0" fontId="33" fillId="25" borderId="5" xfId="0" applyNumberFormat="1" applyFont="1" applyFill="1" applyBorder="1" applyAlignment="1" applyProtection="1">
      <alignment horizontal="left" vertical="center" wrapText="1"/>
    </xf>
    <xf numFmtId="0" fontId="33" fillId="0" borderId="5" xfId="0" applyNumberFormat="1" applyFont="1" applyFill="1" applyBorder="1" applyAlignment="1" applyProtection="1">
      <alignment vertical="center" wrapText="1"/>
    </xf>
    <xf numFmtId="2" fontId="30" fillId="23" borderId="5" xfId="0" applyNumberFormat="1" applyFont="1" applyFill="1" applyBorder="1" applyAlignment="1">
      <alignment wrapText="1"/>
    </xf>
    <xf numFmtId="0" fontId="30" fillId="0" borderId="0" xfId="0" applyNumberFormat="1" applyFont="1" applyFill="1" applyAlignment="1" applyProtection="1"/>
    <xf numFmtId="0" fontId="32" fillId="32" borderId="5" xfId="0" applyNumberFormat="1" applyFont="1" applyFill="1" applyBorder="1" applyAlignment="1" applyProtection="1">
      <alignment horizontal="center" vertical="center" wrapText="1"/>
    </xf>
    <xf numFmtId="208" fontId="33" fillId="37" borderId="5" xfId="0" applyNumberFormat="1" applyFont="1" applyFill="1" applyBorder="1" applyAlignment="1" applyProtection="1">
      <alignment horizontal="center" vertical="center" wrapText="1"/>
    </xf>
    <xf numFmtId="4" fontId="33" fillId="37" borderId="5" xfId="0" applyNumberFormat="1" applyFont="1" applyFill="1" applyBorder="1" applyAlignment="1" applyProtection="1">
      <alignment horizontal="center" vertical="center" wrapText="1"/>
    </xf>
    <xf numFmtId="0" fontId="17" fillId="0" borderId="0" xfId="0" applyNumberFormat="1" applyFont="1" applyFill="1" applyAlignment="1" applyProtection="1"/>
    <xf numFmtId="208" fontId="17" fillId="0" borderId="0" xfId="0" applyNumberFormat="1" applyFont="1" applyFill="1" applyAlignment="1" applyProtection="1"/>
    <xf numFmtId="0" fontId="17" fillId="0" borderId="0" xfId="0" applyFont="1" applyFill="1"/>
    <xf numFmtId="0" fontId="17" fillId="0" borderId="0" xfId="0" applyNumberFormat="1" applyFont="1" applyFill="1" applyAlignment="1" applyProtection="1">
      <alignment vertical="center"/>
    </xf>
    <xf numFmtId="0" fontId="17" fillId="0" borderId="0" xfId="0" applyFont="1" applyFill="1" applyAlignment="1">
      <alignment vertical="center"/>
    </xf>
    <xf numFmtId="0" fontId="3" fillId="0" borderId="0"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xf numFmtId="2" fontId="3" fillId="0" borderId="5" xfId="0" applyNumberFormat="1" applyFont="1" applyFill="1" applyBorder="1" applyAlignment="1" applyProtection="1">
      <alignment horizontal="center" vertical="center" wrapText="1"/>
    </xf>
    <xf numFmtId="2" fontId="17" fillId="0" borderId="5" xfId="0" applyNumberFormat="1" applyFont="1" applyFill="1" applyBorder="1" applyAlignment="1" applyProtection="1">
      <alignment horizontal="center" vertical="center" wrapText="1"/>
    </xf>
    <xf numFmtId="0" fontId="3" fillId="0" borderId="0" xfId="0" applyNumberFormat="1" applyFont="1" applyFill="1" applyAlignment="1" applyProtection="1"/>
    <xf numFmtId="3" fontId="3" fillId="0" borderId="5" xfId="0" applyNumberFormat="1" applyFont="1" applyFill="1" applyBorder="1" applyAlignment="1" applyProtection="1">
      <alignment horizontal="center" vertical="center" wrapText="1"/>
    </xf>
    <xf numFmtId="0" fontId="3" fillId="0" borderId="0" xfId="0" applyFont="1" applyFill="1"/>
    <xf numFmtId="3" fontId="17" fillId="0" borderId="5" xfId="0" applyNumberFormat="1" applyFont="1" applyFill="1" applyBorder="1" applyAlignment="1" applyProtection="1">
      <alignment horizontal="center" vertical="center" wrapText="1"/>
    </xf>
    <xf numFmtId="4" fontId="3" fillId="0" borderId="5" xfId="0" applyNumberFormat="1" applyFont="1" applyFill="1" applyBorder="1" applyAlignment="1" applyProtection="1">
      <alignment horizontal="center" vertical="center" wrapText="1"/>
    </xf>
    <xf numFmtId="4" fontId="17" fillId="0" borderId="5" xfId="0" applyNumberFormat="1" applyFont="1" applyFill="1" applyBorder="1" applyAlignment="1" applyProtection="1">
      <alignment horizontal="center" vertical="center" wrapText="1"/>
    </xf>
    <xf numFmtId="49" fontId="17" fillId="0" borderId="5" xfId="0" applyNumberFormat="1" applyFont="1" applyFill="1" applyBorder="1" applyAlignment="1" applyProtection="1">
      <alignment horizontal="center" wrapText="1"/>
    </xf>
    <xf numFmtId="49" fontId="17" fillId="0" borderId="5" xfId="0" applyNumberFormat="1" applyFont="1" applyFill="1" applyBorder="1" applyAlignment="1" applyProtection="1">
      <alignment horizontal="left" wrapText="1"/>
    </xf>
    <xf numFmtId="0" fontId="3" fillId="0" borderId="5" xfId="0" applyNumberFormat="1" applyFont="1" applyFill="1" applyBorder="1" applyAlignment="1" applyProtection="1">
      <alignment horizontal="left" vertical="center" wrapText="1"/>
    </xf>
    <xf numFmtId="221" fontId="3" fillId="0" borderId="5" xfId="0" applyNumberFormat="1" applyFont="1" applyFill="1" applyBorder="1" applyAlignment="1" applyProtection="1">
      <alignment horizontal="center" vertical="center" wrapText="1"/>
    </xf>
    <xf numFmtId="221" fontId="17" fillId="0" borderId="5" xfId="0" applyNumberFormat="1" applyFont="1" applyFill="1" applyBorder="1" applyAlignment="1" applyProtection="1">
      <alignment horizontal="center" vertical="center" wrapText="1"/>
    </xf>
    <xf numFmtId="4" fontId="3" fillId="0" borderId="5" xfId="49" applyNumberFormat="1" applyFont="1" applyFill="1" applyBorder="1" applyAlignment="1">
      <alignment horizontal="center" vertical="top"/>
    </xf>
    <xf numFmtId="221" fontId="3" fillId="0" borderId="5" xfId="49" applyNumberFormat="1" applyFont="1" applyFill="1" applyBorder="1" applyAlignment="1">
      <alignment horizontal="center" vertical="top"/>
    </xf>
    <xf numFmtId="208" fontId="3" fillId="0" borderId="5" xfId="49" applyNumberFormat="1" applyFont="1" applyFill="1" applyBorder="1" applyAlignment="1">
      <alignment horizontal="center" vertical="top"/>
    </xf>
    <xf numFmtId="208" fontId="17" fillId="0" borderId="5" xfId="49" applyNumberFormat="1" applyFont="1" applyFill="1" applyBorder="1" applyAlignment="1">
      <alignment horizontal="center" vertical="top"/>
    </xf>
    <xf numFmtId="3" fontId="17" fillId="0" borderId="5" xfId="49" applyNumberFormat="1" applyFont="1" applyFill="1" applyBorder="1" applyAlignment="1">
      <alignment horizontal="center" vertical="top"/>
    </xf>
    <xf numFmtId="3" fontId="3" fillId="0" borderId="5" xfId="49" applyNumberFormat="1" applyFont="1" applyFill="1" applyBorder="1" applyAlignment="1">
      <alignment horizontal="center" vertical="top"/>
    </xf>
    <xf numFmtId="2" fontId="3" fillId="0" borderId="5" xfId="49" applyNumberFormat="1" applyFont="1" applyFill="1" applyBorder="1" applyAlignment="1">
      <alignment horizontal="center" vertical="top"/>
    </xf>
    <xf numFmtId="4" fontId="17" fillId="0" borderId="5" xfId="49" applyNumberFormat="1" applyFont="1" applyFill="1" applyBorder="1" applyAlignment="1">
      <alignment horizontal="center" vertical="top"/>
    </xf>
    <xf numFmtId="4" fontId="3" fillId="0" borderId="0" xfId="0" applyNumberFormat="1" applyFont="1" applyFill="1" applyAlignment="1" applyProtection="1"/>
    <xf numFmtId="0" fontId="16" fillId="0" borderId="0" xfId="0" applyNumberFormat="1" applyFont="1" applyFill="1" applyBorder="1" applyAlignment="1" applyProtection="1"/>
    <xf numFmtId="0" fontId="16" fillId="0" borderId="0" xfId="0" applyFont="1" applyFill="1"/>
    <xf numFmtId="0" fontId="16" fillId="0" borderId="0" xfId="0" applyNumberFormat="1" applyFont="1" applyFill="1" applyAlignment="1" applyProtection="1">
      <alignment vertical="center"/>
    </xf>
    <xf numFmtId="208" fontId="16" fillId="0" borderId="5" xfId="0" applyNumberFormat="1" applyFont="1" applyFill="1" applyBorder="1" applyAlignment="1" applyProtection="1">
      <alignment horizontal="center" vertical="center" wrapText="1"/>
    </xf>
    <xf numFmtId="0" fontId="16" fillId="0" borderId="0" xfId="0" applyFont="1" applyFill="1" applyAlignment="1">
      <alignment vertical="center"/>
    </xf>
    <xf numFmtId="0" fontId="16" fillId="0" borderId="0" xfId="0" applyNumberFormat="1" applyFont="1" applyFill="1" applyAlignment="1" applyProtection="1"/>
    <xf numFmtId="49" fontId="16" fillId="0" borderId="5" xfId="0" applyNumberFormat="1" applyFont="1" applyFill="1" applyBorder="1" applyAlignment="1" applyProtection="1">
      <alignment horizontal="left" vertical="center" wrapText="1"/>
    </xf>
    <xf numFmtId="2" fontId="16" fillId="0" borderId="5" xfId="0" applyNumberFormat="1" applyFont="1" applyFill="1" applyBorder="1" applyAlignment="1" applyProtection="1">
      <alignment horizontal="center" vertical="center" wrapText="1"/>
    </xf>
    <xf numFmtId="3" fontId="16" fillId="0" borderId="5" xfId="0" applyNumberFormat="1" applyFont="1" applyFill="1" applyBorder="1" applyAlignment="1" applyProtection="1">
      <alignment horizontal="center" vertical="center" wrapText="1"/>
    </xf>
    <xf numFmtId="4" fontId="16" fillId="0" borderId="5"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alignment horizontal="left" vertical="center"/>
    </xf>
    <xf numFmtId="0" fontId="16" fillId="0" borderId="5" xfId="0" applyFont="1" applyFill="1" applyBorder="1" applyAlignment="1">
      <alignment vertical="center" wrapText="1"/>
    </xf>
    <xf numFmtId="208" fontId="25" fillId="0" borderId="5" xfId="0" applyNumberFormat="1" applyFont="1" applyFill="1" applyBorder="1" applyAlignment="1" applyProtection="1">
      <alignment horizontal="center" vertical="center" wrapText="1"/>
    </xf>
    <xf numFmtId="3" fontId="25" fillId="0" borderId="5" xfId="0" applyNumberFormat="1" applyFont="1" applyFill="1" applyBorder="1" applyAlignment="1" applyProtection="1">
      <alignment horizontal="center" vertical="center" wrapText="1"/>
    </xf>
    <xf numFmtId="0" fontId="37" fillId="0" borderId="5" xfId="0" applyFont="1" applyFill="1" applyBorder="1" applyAlignment="1">
      <alignment horizontal="left" wrapText="1"/>
    </xf>
    <xf numFmtId="0" fontId="25" fillId="0" borderId="0" xfId="0" applyNumberFormat="1" applyFont="1" applyFill="1" applyAlignment="1" applyProtection="1"/>
    <xf numFmtId="0" fontId="25" fillId="0" borderId="0" xfId="0" applyFont="1" applyFill="1"/>
    <xf numFmtId="4" fontId="16" fillId="0" borderId="5" xfId="0" applyNumberFormat="1" applyFont="1" applyFill="1" applyBorder="1" applyAlignment="1" applyProtection="1">
      <alignment horizontal="center" vertical="center"/>
    </xf>
    <xf numFmtId="3" fontId="16" fillId="0" borderId="5" xfId="0" applyNumberFormat="1" applyFont="1" applyFill="1" applyBorder="1" applyAlignment="1" applyProtection="1">
      <alignment horizontal="center" vertical="center"/>
    </xf>
    <xf numFmtId="4" fontId="38" fillId="0" borderId="5" xfId="0" applyNumberFormat="1" applyFont="1" applyFill="1" applyBorder="1" applyAlignment="1" applyProtection="1">
      <alignment horizontal="center" vertical="center" wrapText="1"/>
    </xf>
    <xf numFmtId="49" fontId="25" fillId="0" borderId="5" xfId="0" applyNumberFormat="1" applyFont="1" applyFill="1" applyBorder="1" applyAlignment="1">
      <alignment horizontal="center"/>
    </xf>
    <xf numFmtId="49" fontId="38" fillId="0" borderId="5" xfId="0" applyNumberFormat="1" applyFont="1" applyFill="1" applyBorder="1" applyAlignment="1">
      <alignment horizontal="center"/>
    </xf>
    <xf numFmtId="221" fontId="25" fillId="0" borderId="5" xfId="0" applyNumberFormat="1" applyFont="1" applyFill="1" applyBorder="1" applyAlignment="1" applyProtection="1">
      <alignment horizontal="center" vertical="center" wrapText="1"/>
    </xf>
    <xf numFmtId="0" fontId="16" fillId="0" borderId="5" xfId="0" applyFont="1" applyFill="1" applyBorder="1" applyAlignment="1">
      <alignment horizontal="center" vertical="center" wrapText="1"/>
    </xf>
    <xf numFmtId="49" fontId="16" fillId="0" borderId="5" xfId="0" applyNumberFormat="1" applyFont="1" applyFill="1" applyBorder="1" applyAlignment="1">
      <alignment horizontal="center" vertical="center" wrapText="1"/>
    </xf>
    <xf numFmtId="0" fontId="39" fillId="0" borderId="5" xfId="0" applyFont="1" applyFill="1" applyBorder="1" applyAlignment="1">
      <alignment horizontal="center" vertical="center"/>
    </xf>
    <xf numFmtId="0" fontId="16" fillId="0" borderId="5" xfId="0" applyFont="1" applyFill="1" applyBorder="1" applyAlignment="1">
      <alignment horizontal="center" vertical="center"/>
    </xf>
    <xf numFmtId="0" fontId="39" fillId="0" borderId="5" xfId="0" applyFont="1" applyFill="1" applyBorder="1" applyAlignment="1">
      <alignment horizontal="center" vertical="center" wrapText="1"/>
    </xf>
    <xf numFmtId="0" fontId="39" fillId="0" borderId="5" xfId="0" applyFont="1" applyFill="1" applyBorder="1" applyAlignment="1">
      <alignment horizontal="left" vertical="center" wrapText="1"/>
    </xf>
    <xf numFmtId="221" fontId="16" fillId="0" borderId="5" xfId="0" applyNumberFormat="1" applyFont="1" applyFill="1" applyBorder="1" applyAlignment="1" applyProtection="1">
      <alignment horizontal="center" vertical="center" wrapText="1"/>
    </xf>
    <xf numFmtId="0" fontId="16" fillId="0" borderId="7" xfId="0" applyFont="1" applyFill="1" applyBorder="1" applyAlignment="1">
      <alignment vertical="center"/>
    </xf>
    <xf numFmtId="0" fontId="16" fillId="0" borderId="5" xfId="0" applyFont="1" applyFill="1" applyBorder="1" applyAlignment="1">
      <alignment vertical="center"/>
    </xf>
    <xf numFmtId="4" fontId="25" fillId="0" borderId="5" xfId="0" applyNumberFormat="1" applyFont="1" applyFill="1" applyBorder="1" applyAlignment="1">
      <alignment horizontal="center" vertical="center"/>
    </xf>
    <xf numFmtId="4" fontId="16" fillId="0" borderId="5" xfId="0" applyNumberFormat="1" applyFont="1" applyFill="1" applyBorder="1" applyAlignment="1">
      <alignment horizontal="center" vertical="center"/>
    </xf>
    <xf numFmtId="2" fontId="16" fillId="0" borderId="5" xfId="0" applyNumberFormat="1" applyFont="1" applyFill="1" applyBorder="1" applyAlignment="1">
      <alignment horizontal="center" vertical="center"/>
    </xf>
    <xf numFmtId="4" fontId="16" fillId="0" borderId="5" xfId="0" applyNumberFormat="1" applyFont="1" applyFill="1" applyBorder="1"/>
    <xf numFmtId="2" fontId="16" fillId="0" borderId="5" xfId="0" applyNumberFormat="1" applyFont="1" applyFill="1" applyBorder="1" applyAlignment="1">
      <alignment horizontal="center"/>
    </xf>
    <xf numFmtId="0" fontId="16" fillId="0" borderId="5" xfId="0" applyFont="1" applyFill="1" applyBorder="1"/>
    <xf numFmtId="4" fontId="25" fillId="0" borderId="5" xfId="49" applyNumberFormat="1" applyFont="1" applyFill="1" applyBorder="1" applyAlignment="1">
      <alignment horizontal="center" vertical="top"/>
    </xf>
    <xf numFmtId="221" fontId="25" fillId="0" borderId="5" xfId="49" applyNumberFormat="1" applyFont="1" applyFill="1" applyBorder="1" applyAlignment="1">
      <alignment horizontal="center" vertical="top"/>
    </xf>
    <xf numFmtId="208" fontId="25" fillId="0" borderId="5" xfId="49" applyNumberFormat="1" applyFont="1" applyFill="1" applyBorder="1" applyAlignment="1">
      <alignment horizontal="center" vertical="top"/>
    </xf>
    <xf numFmtId="208" fontId="16" fillId="0" borderId="5" xfId="49" applyNumberFormat="1" applyFont="1" applyFill="1" applyBorder="1" applyAlignment="1">
      <alignment horizontal="center" vertical="top"/>
    </xf>
    <xf numFmtId="3" fontId="16" fillId="0" borderId="5" xfId="49" applyNumberFormat="1" applyFont="1" applyFill="1" applyBorder="1" applyAlignment="1">
      <alignment horizontal="center" vertical="top"/>
    </xf>
    <xf numFmtId="3" fontId="25" fillId="0" borderId="5" xfId="49" applyNumberFormat="1" applyFont="1" applyFill="1" applyBorder="1" applyAlignment="1">
      <alignment horizontal="center" vertical="top"/>
    </xf>
    <xf numFmtId="2" fontId="25" fillId="0" borderId="5" xfId="49" applyNumberFormat="1" applyFont="1" applyFill="1" applyBorder="1" applyAlignment="1">
      <alignment horizontal="center" vertical="top"/>
    </xf>
    <xf numFmtId="4" fontId="16" fillId="0" borderId="5" xfId="49" applyNumberFormat="1" applyFont="1" applyFill="1" applyBorder="1" applyAlignment="1">
      <alignment horizontal="center" vertical="top"/>
    </xf>
    <xf numFmtId="49" fontId="17" fillId="0" borderId="0" xfId="0" applyNumberFormat="1" applyFont="1" applyFill="1" applyBorder="1" applyAlignment="1" applyProtection="1">
      <alignment vertical="top" wrapText="1"/>
    </xf>
    <xf numFmtId="0" fontId="36" fillId="0" borderId="8" xfId="0" applyNumberFormat="1" applyFont="1" applyFill="1" applyBorder="1" applyAlignment="1" applyProtection="1">
      <alignment vertical="center" wrapText="1"/>
    </xf>
    <xf numFmtId="0" fontId="20" fillId="0" borderId="0" xfId="0" applyNumberFormat="1" applyFont="1" applyFill="1" applyAlignment="1" applyProtection="1"/>
    <xf numFmtId="208" fontId="20" fillId="0" borderId="0" xfId="0" applyNumberFormat="1" applyFont="1" applyFill="1" applyAlignment="1" applyProtection="1"/>
    <xf numFmtId="0" fontId="20" fillId="0" borderId="0" xfId="0" applyFont="1" applyFill="1" applyAlignment="1"/>
    <xf numFmtId="0" fontId="20" fillId="0" borderId="0" xfId="0" applyFont="1" applyFill="1"/>
    <xf numFmtId="0" fontId="20" fillId="0" borderId="0" xfId="0" applyFont="1" applyFill="1" applyAlignment="1">
      <alignment horizontal="left"/>
    </xf>
    <xf numFmtId="0" fontId="40" fillId="0" borderId="0" xfId="0" applyNumberFormat="1" applyFont="1" applyFill="1" applyAlignment="1" applyProtection="1"/>
    <xf numFmtId="0" fontId="40" fillId="0" borderId="5" xfId="0" applyNumberFormat="1" applyFont="1" applyFill="1" applyBorder="1" applyAlignment="1" applyProtection="1">
      <alignment horizontal="center" vertical="center" wrapText="1"/>
    </xf>
    <xf numFmtId="49" fontId="40" fillId="0" borderId="5" xfId="0" applyNumberFormat="1" applyFont="1" applyFill="1" applyBorder="1" applyAlignment="1" applyProtection="1">
      <alignment horizontal="center" vertical="center" wrapText="1"/>
    </xf>
    <xf numFmtId="0" fontId="40" fillId="0" borderId="0" xfId="0" applyFont="1" applyFill="1"/>
    <xf numFmtId="0" fontId="16" fillId="0" borderId="5" xfId="0" applyFont="1" applyFill="1" applyBorder="1" applyAlignment="1">
      <alignment horizontal="left" wrapText="1" shrinkToFit="1"/>
    </xf>
    <xf numFmtId="0" fontId="17" fillId="0" borderId="5" xfId="0" applyFont="1" applyFill="1" applyBorder="1" applyAlignment="1">
      <alignment horizontal="left" wrapText="1" shrinkToFit="1"/>
    </xf>
    <xf numFmtId="49" fontId="23" fillId="0" borderId="5" xfId="0" applyNumberFormat="1" applyFont="1" applyFill="1" applyBorder="1" applyAlignment="1">
      <alignment horizontal="center" wrapText="1"/>
    </xf>
    <xf numFmtId="0" fontId="3" fillId="0" borderId="5" xfId="0" applyFont="1" applyFill="1" applyBorder="1" applyAlignment="1">
      <alignment horizontal="left" wrapText="1"/>
    </xf>
    <xf numFmtId="49" fontId="21" fillId="0" borderId="5" xfId="0" applyNumberFormat="1" applyFont="1" applyFill="1" applyBorder="1" applyAlignment="1">
      <alignment horizontal="center" wrapText="1"/>
    </xf>
    <xf numFmtId="49" fontId="3" fillId="0" borderId="5" xfId="0" applyNumberFormat="1" applyFont="1" applyFill="1" applyBorder="1" applyAlignment="1">
      <alignment horizontal="center" wrapText="1"/>
    </xf>
    <xf numFmtId="205" fontId="3" fillId="0" borderId="5" xfId="29" applyFont="1" applyFill="1" applyBorder="1" applyAlignment="1" applyProtection="1">
      <alignment horizontal="center" vertical="center" wrapText="1"/>
    </xf>
    <xf numFmtId="0" fontId="3" fillId="0" borderId="5" xfId="0" applyFont="1" applyFill="1" applyBorder="1" applyAlignment="1">
      <alignment horizontal="center" wrapText="1"/>
    </xf>
    <xf numFmtId="0" fontId="22" fillId="0" borderId="5" xfId="0" applyFont="1" applyFill="1" applyBorder="1" applyAlignment="1">
      <alignment horizontal="center" wrapText="1"/>
    </xf>
    <xf numFmtId="0" fontId="24" fillId="0" borderId="5" xfId="0" applyFont="1" applyFill="1" applyBorder="1" applyAlignment="1">
      <alignment horizontal="center" wrapText="1"/>
    </xf>
    <xf numFmtId="49" fontId="26" fillId="0" borderId="5" xfId="0" applyNumberFormat="1" applyFont="1" applyFill="1" applyBorder="1" applyAlignment="1">
      <alignment horizontal="center" wrapText="1"/>
    </xf>
    <xf numFmtId="49" fontId="17" fillId="0" borderId="5" xfId="0" applyNumberFormat="1" applyFont="1" applyFill="1" applyBorder="1" applyAlignment="1" applyProtection="1">
      <alignment horizontal="center" wrapText="1"/>
      <protection locked="0"/>
    </xf>
    <xf numFmtId="49" fontId="22" fillId="0" borderId="5" xfId="0" applyNumberFormat="1" applyFont="1" applyFill="1" applyBorder="1" applyAlignment="1" applyProtection="1">
      <alignment horizontal="center" wrapText="1"/>
      <protection locked="0"/>
    </xf>
    <xf numFmtId="0" fontId="3" fillId="0" borderId="5" xfId="0" applyFont="1" applyFill="1" applyBorder="1" applyAlignment="1" applyProtection="1">
      <alignment horizontal="left" wrapText="1"/>
      <protection locked="0"/>
    </xf>
    <xf numFmtId="0" fontId="17" fillId="0" borderId="5" xfId="0" applyFont="1" applyFill="1" applyBorder="1" applyAlignment="1" applyProtection="1">
      <alignment horizontal="left" wrapText="1"/>
      <protection locked="0"/>
    </xf>
    <xf numFmtId="221" fontId="17" fillId="0" borderId="5" xfId="49" applyNumberFormat="1" applyFont="1" applyFill="1" applyBorder="1" applyAlignment="1">
      <alignment horizontal="center" vertical="top"/>
    </xf>
    <xf numFmtId="221" fontId="16" fillId="0" borderId="5" xfId="49" applyNumberFormat="1" applyFont="1" applyFill="1" applyBorder="1" applyAlignment="1">
      <alignment horizontal="center" vertical="top"/>
    </xf>
    <xf numFmtId="4" fontId="16" fillId="0" borderId="5" xfId="49" applyNumberFormat="1" applyFont="1" applyFill="1" applyBorder="1" applyAlignment="1">
      <alignment horizontal="center" vertical="center"/>
    </xf>
    <xf numFmtId="3" fontId="16" fillId="0" borderId="5" xfId="49" applyNumberFormat="1" applyFont="1" applyFill="1" applyBorder="1" applyAlignment="1">
      <alignment horizontal="center" vertical="center"/>
    </xf>
    <xf numFmtId="208" fontId="16" fillId="0" borderId="5" xfId="49" applyNumberFormat="1" applyFont="1" applyFill="1" applyBorder="1" applyAlignment="1">
      <alignment horizontal="center" vertical="center"/>
    </xf>
    <xf numFmtId="0" fontId="3" fillId="0" borderId="5" xfId="0" applyFont="1" applyFill="1" applyBorder="1" applyAlignment="1">
      <alignment wrapText="1"/>
    </xf>
    <xf numFmtId="0" fontId="17" fillId="0" borderId="0" xfId="0" applyFont="1" applyFill="1" applyBorder="1"/>
    <xf numFmtId="0" fontId="30" fillId="0" borderId="0" xfId="0" applyFont="1" applyFill="1" applyBorder="1" applyAlignment="1"/>
    <xf numFmtId="2" fontId="32" fillId="0" borderId="0" xfId="0" applyNumberFormat="1" applyFont="1" applyFill="1" applyAlignment="1">
      <alignment wrapText="1"/>
    </xf>
    <xf numFmtId="0" fontId="32" fillId="0" borderId="0" xfId="0" applyFont="1" applyFill="1" applyAlignment="1">
      <alignment horizontal="center"/>
    </xf>
    <xf numFmtId="222" fontId="32" fillId="0" borderId="0" xfId="0" applyNumberFormat="1" applyFont="1" applyFill="1" applyAlignment="1">
      <alignment wrapText="1"/>
    </xf>
    <xf numFmtId="222" fontId="41" fillId="0" borderId="0" xfId="0" applyNumberFormat="1" applyFont="1" applyFill="1" applyAlignment="1">
      <alignment wrapText="1"/>
    </xf>
    <xf numFmtId="0" fontId="46" fillId="0" borderId="0" xfId="0" applyNumberFormat="1" applyFont="1" applyFill="1" applyAlignment="1" applyProtection="1"/>
    <xf numFmtId="0" fontId="47" fillId="0" borderId="0" xfId="0" applyNumberFormat="1" applyFont="1" applyFill="1" applyBorder="1" applyAlignment="1" applyProtection="1">
      <alignment horizontal="center" wrapText="1"/>
    </xf>
    <xf numFmtId="0" fontId="48" fillId="0" borderId="5" xfId="0" applyNumberFormat="1" applyFont="1" applyFill="1" applyBorder="1" applyAlignment="1" applyProtection="1">
      <alignment horizontal="center" wrapText="1"/>
    </xf>
    <xf numFmtId="0" fontId="49" fillId="0" borderId="5" xfId="0" applyNumberFormat="1" applyFont="1" applyFill="1" applyBorder="1" applyAlignment="1" applyProtection="1">
      <alignment horizontal="left" wrapText="1"/>
    </xf>
    <xf numFmtId="49" fontId="49" fillId="0" borderId="5" xfId="0" applyNumberFormat="1" applyFont="1" applyFill="1" applyBorder="1" applyAlignment="1" applyProtection="1">
      <alignment horizontal="left" wrapText="1"/>
    </xf>
    <xf numFmtId="0" fontId="47" fillId="0" borderId="5" xfId="0" applyNumberFormat="1" applyFont="1" applyFill="1" applyBorder="1" applyAlignment="1" applyProtection="1">
      <alignment horizontal="left" wrapText="1"/>
    </xf>
    <xf numFmtId="49" fontId="47" fillId="0" borderId="5" xfId="0" applyNumberFormat="1" applyFont="1" applyFill="1" applyBorder="1" applyAlignment="1" applyProtection="1">
      <alignment horizontal="left" wrapText="1"/>
    </xf>
    <xf numFmtId="49" fontId="50" fillId="0" borderId="5" xfId="0" applyNumberFormat="1" applyFont="1" applyFill="1" applyBorder="1" applyAlignment="1" applyProtection="1">
      <alignment horizontal="left" wrapText="1"/>
    </xf>
    <xf numFmtId="49" fontId="47" fillId="0" borderId="5" xfId="0" quotePrefix="1" applyNumberFormat="1" applyFont="1" applyFill="1" applyBorder="1" applyAlignment="1" applyProtection="1">
      <alignment horizontal="left" wrapText="1"/>
    </xf>
    <xf numFmtId="0" fontId="49" fillId="0" borderId="5" xfId="28" applyFont="1" applyFill="1" applyBorder="1" applyAlignment="1" applyProtection="1">
      <alignment wrapText="1"/>
    </xf>
    <xf numFmtId="0" fontId="47" fillId="0" borderId="5" xfId="28" applyFont="1" applyFill="1" applyBorder="1" applyAlignment="1" applyProtection="1">
      <alignment wrapText="1"/>
    </xf>
    <xf numFmtId="0" fontId="50" fillId="0" borderId="5" xfId="28" applyFont="1" applyFill="1" applyBorder="1" applyAlignment="1" applyProtection="1">
      <alignment wrapText="1"/>
    </xf>
    <xf numFmtId="0" fontId="50" fillId="0" borderId="5" xfId="0" applyNumberFormat="1" applyFont="1" applyFill="1" applyBorder="1" applyAlignment="1" applyProtection="1">
      <alignment horizontal="left" wrapText="1"/>
    </xf>
    <xf numFmtId="49" fontId="50" fillId="0" borderId="5" xfId="0" applyNumberFormat="1" applyFont="1" applyFill="1" applyBorder="1" applyAlignment="1">
      <alignment horizontal="justify" wrapText="1"/>
    </xf>
    <xf numFmtId="0" fontId="50" fillId="0" borderId="5" xfId="0" applyFont="1" applyFill="1" applyBorder="1" applyAlignment="1">
      <alignment horizontal="justify" wrapText="1"/>
    </xf>
    <xf numFmtId="0" fontId="49" fillId="0" borderId="5" xfId="0" applyFont="1" applyFill="1" applyBorder="1" applyAlignment="1">
      <alignment horizontal="justify" wrapText="1"/>
    </xf>
    <xf numFmtId="0" fontId="51" fillId="0" borderId="5" xfId="0" applyFont="1" applyFill="1" applyBorder="1" applyAlignment="1">
      <alignment horizontal="justify" wrapText="1"/>
    </xf>
    <xf numFmtId="0" fontId="51" fillId="0" borderId="5" xfId="0" applyNumberFormat="1" applyFont="1" applyFill="1" applyBorder="1" applyAlignment="1" applyProtection="1">
      <alignment horizontal="left" wrapText="1"/>
    </xf>
    <xf numFmtId="0" fontId="50" fillId="0" borderId="5" xfId="0" applyNumberFormat="1" applyFont="1" applyFill="1" applyBorder="1" applyAlignment="1" applyProtection="1">
      <alignment wrapText="1"/>
    </xf>
    <xf numFmtId="0" fontId="47" fillId="0" borderId="5" xfId="0" quotePrefix="1" applyNumberFormat="1" applyFont="1" applyFill="1" applyBorder="1" applyAlignment="1" applyProtection="1">
      <alignment horizontal="left" wrapText="1"/>
    </xf>
    <xf numFmtId="0" fontId="50" fillId="0" borderId="5" xfId="0" quotePrefix="1" applyNumberFormat="1" applyFont="1" applyFill="1" applyBorder="1" applyAlignment="1" applyProtection="1">
      <alignment horizontal="left" wrapText="1"/>
    </xf>
    <xf numFmtId="0" fontId="49" fillId="0" borderId="5" xfId="0" quotePrefix="1" applyNumberFormat="1" applyFont="1" applyFill="1" applyBorder="1" applyAlignment="1" applyProtection="1">
      <alignment horizontal="left" wrapText="1"/>
    </xf>
    <xf numFmtId="0" fontId="51" fillId="0" borderId="7" xfId="0" applyFont="1" applyFill="1" applyBorder="1" applyAlignment="1">
      <alignment horizontal="justify"/>
    </xf>
    <xf numFmtId="0" fontId="50" fillId="0" borderId="7" xfId="0" applyFont="1" applyFill="1" applyBorder="1" applyAlignment="1">
      <alignment horizontal="justify"/>
    </xf>
    <xf numFmtId="0" fontId="51" fillId="0" borderId="5" xfId="0" quotePrefix="1" applyNumberFormat="1" applyFont="1" applyFill="1" applyBorder="1" applyAlignment="1" applyProtection="1">
      <alignment horizontal="left" wrapText="1"/>
    </xf>
    <xf numFmtId="0" fontId="47" fillId="0" borderId="5" xfId="0" applyNumberFormat="1" applyFont="1" applyFill="1" applyBorder="1" applyAlignment="1" applyProtection="1">
      <alignment horizontal="center" wrapText="1"/>
    </xf>
    <xf numFmtId="0" fontId="49" fillId="0" borderId="5" xfId="0" applyNumberFormat="1" applyFont="1" applyFill="1" applyBorder="1" applyAlignment="1" applyProtection="1">
      <alignment horizontal="center" wrapText="1"/>
    </xf>
    <xf numFmtId="0" fontId="49" fillId="0" borderId="5" xfId="0" applyNumberFormat="1" applyFont="1" applyFill="1" applyBorder="1" applyAlignment="1" applyProtection="1">
      <alignment wrapText="1"/>
    </xf>
    <xf numFmtId="0" fontId="47" fillId="0" borderId="5" xfId="0" quotePrefix="1" applyNumberFormat="1" applyFont="1" applyFill="1" applyBorder="1" applyAlignment="1" applyProtection="1">
      <alignment wrapText="1"/>
    </xf>
    <xf numFmtId="0" fontId="47" fillId="0" borderId="5" xfId="0" applyNumberFormat="1" applyFont="1" applyFill="1" applyBorder="1" applyAlignment="1" applyProtection="1">
      <alignment wrapText="1"/>
    </xf>
    <xf numFmtId="2" fontId="49" fillId="0" borderId="5" xfId="0" applyNumberFormat="1" applyFont="1" applyFill="1" applyBorder="1" applyAlignment="1">
      <alignment wrapText="1"/>
    </xf>
    <xf numFmtId="0" fontId="49" fillId="0" borderId="0" xfId="0" applyNumberFormat="1" applyFont="1" applyFill="1" applyAlignment="1" applyProtection="1"/>
    <xf numFmtId="0" fontId="50" fillId="0" borderId="5" xfId="0" applyFont="1" applyFill="1" applyBorder="1" applyAlignment="1">
      <alignment horizontal="left" wrapText="1"/>
    </xf>
    <xf numFmtId="0" fontId="47" fillId="0" borderId="5" xfId="0" applyFont="1" applyFill="1" applyBorder="1" applyAlignment="1">
      <alignment horizontal="left" wrapText="1"/>
    </xf>
    <xf numFmtId="0" fontId="49" fillId="0" borderId="5" xfId="0" applyFont="1" applyFill="1" applyBorder="1" applyAlignment="1">
      <alignment horizontal="left" wrapText="1"/>
    </xf>
    <xf numFmtId="0" fontId="49" fillId="0" borderId="5" xfId="0" quotePrefix="1" applyFont="1" applyFill="1" applyBorder="1" applyAlignment="1">
      <alignment horizontal="left" wrapText="1"/>
    </xf>
    <xf numFmtId="0" fontId="52" fillId="0" borderId="8" xfId="0" applyNumberFormat="1" applyFont="1" applyFill="1" applyBorder="1" applyAlignment="1" applyProtection="1">
      <alignment wrapText="1"/>
    </xf>
    <xf numFmtId="0" fontId="53" fillId="0" borderId="0" xfId="0" applyFont="1" applyFill="1"/>
    <xf numFmtId="49" fontId="49" fillId="0" borderId="0" xfId="0" applyNumberFormat="1" applyFont="1" applyFill="1" applyAlignment="1" applyProtection="1"/>
    <xf numFmtId="4" fontId="3" fillId="0" borderId="0" xfId="0" applyNumberFormat="1" applyFont="1" applyFill="1"/>
    <xf numFmtId="0" fontId="16" fillId="0" borderId="5" xfId="0" applyNumberFormat="1" applyFont="1" applyFill="1" applyBorder="1" applyAlignment="1" applyProtection="1">
      <alignment horizontal="center" vertical="center" wrapText="1"/>
    </xf>
    <xf numFmtId="0" fontId="19" fillId="23" borderId="8" xfId="0" applyNumberFormat="1" applyFont="1" applyFill="1" applyBorder="1" applyAlignment="1" applyProtection="1">
      <alignment horizontal="left" vertical="center" wrapText="1"/>
    </xf>
    <xf numFmtId="49" fontId="30" fillId="23" borderId="0" xfId="0" applyNumberFormat="1" applyFont="1" applyFill="1" applyBorder="1" applyAlignment="1" applyProtection="1">
      <alignment horizontal="left" wrapText="1"/>
    </xf>
    <xf numFmtId="0" fontId="17" fillId="23" borderId="0" xfId="0" applyNumberFormat="1" applyFont="1" applyFill="1" applyBorder="1" applyAlignment="1" applyProtection="1">
      <alignment horizontal="left" vertical="center" wrapText="1"/>
    </xf>
    <xf numFmtId="0" fontId="31" fillId="0" borderId="0" xfId="0" applyNumberFormat="1" applyFont="1" applyFill="1" applyBorder="1" applyAlignment="1" applyProtection="1">
      <alignment horizontal="center" vertical="center" wrapText="1"/>
    </xf>
    <xf numFmtId="0" fontId="16" fillId="0" borderId="9" xfId="0" applyNumberFormat="1" applyFont="1" applyFill="1" applyBorder="1" applyAlignment="1" applyProtection="1">
      <alignment horizontal="center" vertical="center" wrapText="1"/>
    </xf>
    <xf numFmtId="0" fontId="16" fillId="0" borderId="10" xfId="0" applyNumberFormat="1" applyFont="1" applyFill="1" applyBorder="1" applyAlignment="1" applyProtection="1">
      <alignment horizontal="center" vertical="center" wrapText="1"/>
    </xf>
    <xf numFmtId="0" fontId="20" fillId="0" borderId="9" xfId="0" applyNumberFormat="1" applyFont="1" applyFill="1" applyBorder="1" applyAlignment="1" applyProtection="1">
      <alignment horizontal="center" vertical="center" wrapText="1"/>
    </xf>
    <xf numFmtId="0" fontId="20" fillId="0" borderId="10" xfId="0" applyNumberFormat="1" applyFont="1" applyFill="1" applyBorder="1" applyAlignment="1" applyProtection="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32" fillId="32" borderId="5" xfId="0" applyNumberFormat="1" applyFont="1" applyFill="1" applyBorder="1" applyAlignment="1" applyProtection="1">
      <alignment horizontal="center" vertical="center" wrapText="1"/>
    </xf>
    <xf numFmtId="0" fontId="16" fillId="0" borderId="11" xfId="0"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horizontal="center" vertical="center" wrapText="1"/>
    </xf>
    <xf numFmtId="0" fontId="16" fillId="0" borderId="12" xfId="0" applyNumberFormat="1" applyFont="1" applyFill="1" applyBorder="1" applyAlignment="1" applyProtection="1">
      <alignment horizontal="center" vertical="center" wrapText="1"/>
    </xf>
    <xf numFmtId="0" fontId="17" fillId="0" borderId="0" xfId="0" applyFont="1" applyFill="1" applyBorder="1" applyAlignment="1">
      <alignment horizontal="center" vertical="top"/>
    </xf>
    <xf numFmtId="222" fontId="32" fillId="0" borderId="0" xfId="0" applyNumberFormat="1" applyFont="1" applyFill="1" applyAlignment="1">
      <alignment horizontal="center" wrapText="1"/>
    </xf>
    <xf numFmtId="0" fontId="20" fillId="0" borderId="0" xfId="0" applyNumberFormat="1" applyFont="1" applyFill="1" applyBorder="1" applyAlignment="1" applyProtection="1">
      <alignment horizontal="center" wrapText="1"/>
    </xf>
    <xf numFmtId="0" fontId="40" fillId="0" borderId="9" xfId="0" applyNumberFormat="1" applyFont="1" applyFill="1" applyBorder="1" applyAlignment="1" applyProtection="1">
      <alignment horizontal="center" vertical="center" wrapText="1"/>
    </xf>
    <xf numFmtId="0" fontId="40" fillId="0" borderId="10" xfId="0" applyNumberFormat="1" applyFont="1" applyFill="1" applyBorder="1" applyAlignment="1" applyProtection="1">
      <alignment horizontal="center" vertical="center" wrapText="1"/>
    </xf>
    <xf numFmtId="0" fontId="50" fillId="0" borderId="9" xfId="0" applyNumberFormat="1" applyFont="1" applyFill="1" applyBorder="1" applyAlignment="1" applyProtection="1">
      <alignment horizontal="center" wrapText="1"/>
    </xf>
    <xf numFmtId="0" fontId="50" fillId="0" borderId="10" xfId="0" applyNumberFormat="1" applyFont="1" applyFill="1" applyBorder="1" applyAlignment="1" applyProtection="1">
      <alignment horizontal="center" wrapText="1"/>
    </xf>
    <xf numFmtId="49" fontId="17" fillId="0" borderId="6" xfId="0" applyNumberFormat="1" applyFont="1" applyFill="1" applyBorder="1" applyAlignment="1">
      <alignment horizontal="center" wrapText="1"/>
    </xf>
  </cellXfs>
  <cellStyles count="57">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Normal_meresha_07" xfId="19"/>
    <cellStyle name="Акцент1" xfId="20"/>
    <cellStyle name="Акцент2" xfId="21"/>
    <cellStyle name="Акцент3" xfId="22"/>
    <cellStyle name="Акцент4" xfId="23"/>
    <cellStyle name="Акцент5" xfId="24"/>
    <cellStyle name="Акцент6" xfId="25"/>
    <cellStyle name="Вывод" xfId="26"/>
    <cellStyle name="Вычисление" xfId="27"/>
    <cellStyle name="Гиперссылка" xfId="28" builtinId="8"/>
    <cellStyle name="Денежный" xfId="29" builtinId="4"/>
    <cellStyle name="Звичайний 10" xfId="30"/>
    <cellStyle name="Звичайний 11" xfId="31"/>
    <cellStyle name="Звичайний 12" xfId="32"/>
    <cellStyle name="Звичайний 13" xfId="33"/>
    <cellStyle name="Звичайний 14" xfId="34"/>
    <cellStyle name="Звичайний 15" xfId="35"/>
    <cellStyle name="Звичайний 16" xfId="36"/>
    <cellStyle name="Звичайний 17" xfId="37"/>
    <cellStyle name="Звичайний 18" xfId="38"/>
    <cellStyle name="Звичайний 19" xfId="39"/>
    <cellStyle name="Звичайний 2" xfId="40"/>
    <cellStyle name="Звичайний 20" xfId="41"/>
    <cellStyle name="Звичайний 3" xfId="42"/>
    <cellStyle name="Звичайний 4" xfId="43"/>
    <cellStyle name="Звичайний 5" xfId="44"/>
    <cellStyle name="Звичайний 6" xfId="45"/>
    <cellStyle name="Звичайний 7" xfId="46"/>
    <cellStyle name="Звичайний 8" xfId="47"/>
    <cellStyle name="Звичайний 9" xfId="48"/>
    <cellStyle name="Звичайний_Додаток _ 3 зм_ни 4575" xfId="49"/>
    <cellStyle name="Итог" xfId="50"/>
    <cellStyle name="Нейтральный" xfId="51"/>
    <cellStyle name="Обычный" xfId="0" builtinId="0"/>
    <cellStyle name="Обычный 2" xfId="52"/>
    <cellStyle name="Плохой" xfId="53"/>
    <cellStyle name="Пояснение" xfId="54"/>
    <cellStyle name="Примечание" xfId="55"/>
    <cellStyle name="Стиль 1" xfId="5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GA590"/>
  <sheetViews>
    <sheetView view="pageBreakPreview" topLeftCell="B1" zoomScale="53" zoomScaleNormal="53" zoomScaleSheetLayoutView="53" workbookViewId="0">
      <pane ySplit="9" topLeftCell="A10" activePane="bottomLeft" state="frozen"/>
      <selection activeCell="B1" sqref="B1"/>
      <selection pane="bottomLeft" activeCell="B7" sqref="B7:B8"/>
    </sheetView>
  </sheetViews>
  <sheetFormatPr defaultColWidth="9.1640625" defaultRowHeight="23.25" x14ac:dyDescent="0.35"/>
  <cols>
    <col min="1" max="1" width="3.83203125" style="2" hidden="1" customWidth="1"/>
    <col min="2" max="2" width="15" style="2" customWidth="1"/>
    <col min="3" max="3" width="14.83203125" style="2" customWidth="1"/>
    <col min="4" max="4" width="12.6640625" style="2" customWidth="1"/>
    <col min="5" max="5" width="45" style="2" customWidth="1"/>
    <col min="6" max="6" width="155.1640625" style="2" customWidth="1"/>
    <col min="7" max="7" width="1" style="2" hidden="1" customWidth="1"/>
    <col min="8" max="8" width="0.1640625" style="158" hidden="1" customWidth="1"/>
    <col min="9" max="9" width="29.5" style="2" customWidth="1"/>
    <col min="10" max="10" width="2.1640625" style="85" hidden="1" customWidth="1"/>
    <col min="11" max="11" width="29" style="85" customWidth="1"/>
    <col min="12" max="12" width="29.33203125" style="2" customWidth="1"/>
    <col min="13" max="13" width="1.33203125" style="2" hidden="1" customWidth="1"/>
    <col min="14" max="14" width="30" style="2" customWidth="1"/>
    <col min="15" max="16" width="28" style="2" customWidth="1"/>
    <col min="17" max="17" width="7.83203125" style="3" customWidth="1"/>
    <col min="18" max="16384" width="9.1640625" style="3"/>
  </cols>
  <sheetData>
    <row r="4" spans="1:16" ht="33.75" customHeight="1" x14ac:dyDescent="0.2">
      <c r="B4" s="466" t="s">
        <v>226</v>
      </c>
      <c r="C4" s="466"/>
      <c r="D4" s="466"/>
      <c r="E4" s="466"/>
      <c r="F4" s="466"/>
      <c r="G4" s="466"/>
      <c r="H4" s="466"/>
      <c r="I4" s="466"/>
      <c r="J4" s="466"/>
      <c r="K4" s="466"/>
      <c r="L4" s="466"/>
      <c r="M4" s="466"/>
      <c r="N4" s="466"/>
      <c r="O4" s="466"/>
      <c r="P4" s="466"/>
    </row>
    <row r="5" spans="1:16" s="8" customFormat="1" ht="27" customHeight="1" x14ac:dyDescent="0.2">
      <c r="A5" s="7"/>
      <c r="B5" s="466" t="s">
        <v>563</v>
      </c>
      <c r="C5" s="466"/>
      <c r="D5" s="466"/>
      <c r="E5" s="466"/>
      <c r="F5" s="466"/>
      <c r="G5" s="466"/>
      <c r="H5" s="466"/>
      <c r="I5" s="466"/>
      <c r="J5" s="466"/>
      <c r="K5" s="466"/>
      <c r="L5" s="466"/>
      <c r="M5" s="466"/>
      <c r="N5" s="466"/>
      <c r="O5" s="466"/>
      <c r="P5" s="466"/>
    </row>
    <row r="6" spans="1:16" x14ac:dyDescent="0.35">
      <c r="B6" s="15"/>
      <c r="C6" s="4"/>
      <c r="D6" s="4"/>
      <c r="E6" s="4"/>
      <c r="F6" s="5"/>
      <c r="G6" s="5"/>
      <c r="H6" s="149"/>
      <c r="I6" s="5"/>
      <c r="J6" s="84"/>
      <c r="K6" s="84"/>
      <c r="L6" s="5"/>
      <c r="M6" s="16"/>
      <c r="N6" s="16"/>
      <c r="O6" s="16"/>
      <c r="P6" s="82" t="s">
        <v>52</v>
      </c>
    </row>
    <row r="7" spans="1:16" ht="28.9" customHeight="1" x14ac:dyDescent="0.2">
      <c r="A7" s="6"/>
      <c r="B7" s="467" t="s">
        <v>193</v>
      </c>
      <c r="C7" s="467" t="s">
        <v>194</v>
      </c>
      <c r="D7" s="467" t="s">
        <v>195</v>
      </c>
      <c r="E7" s="467" t="s">
        <v>196</v>
      </c>
      <c r="F7" s="469" t="s">
        <v>210</v>
      </c>
      <c r="G7" s="471" t="s">
        <v>197</v>
      </c>
      <c r="H7" s="473" t="s">
        <v>208</v>
      </c>
      <c r="I7" s="474" t="s">
        <v>204</v>
      </c>
      <c r="J7" s="475"/>
      <c r="K7" s="475"/>
      <c r="L7" s="476"/>
      <c r="M7" s="462" t="s">
        <v>0</v>
      </c>
      <c r="N7" s="462"/>
      <c r="O7" s="462"/>
      <c r="P7" s="462"/>
    </row>
    <row r="8" spans="1:16" s="8" customFormat="1" ht="134.25" customHeight="1" x14ac:dyDescent="0.2">
      <c r="A8" s="7"/>
      <c r="B8" s="468"/>
      <c r="C8" s="468"/>
      <c r="D8" s="468"/>
      <c r="E8" s="468"/>
      <c r="F8" s="470"/>
      <c r="G8" s="472"/>
      <c r="H8" s="473"/>
      <c r="I8" s="40" t="s">
        <v>312</v>
      </c>
      <c r="J8" s="167" t="s">
        <v>207</v>
      </c>
      <c r="K8" s="167" t="s">
        <v>314</v>
      </c>
      <c r="L8" s="40" t="s">
        <v>209</v>
      </c>
      <c r="M8" s="40" t="s">
        <v>2</v>
      </c>
      <c r="N8" s="40" t="s">
        <v>313</v>
      </c>
      <c r="O8" s="40" t="s">
        <v>207</v>
      </c>
      <c r="P8" s="40" t="s">
        <v>209</v>
      </c>
    </row>
    <row r="9" spans="1:16" x14ac:dyDescent="0.2">
      <c r="B9" s="1">
        <v>1</v>
      </c>
      <c r="C9" s="1">
        <v>2</v>
      </c>
      <c r="D9" s="1">
        <v>3</v>
      </c>
      <c r="E9" s="1">
        <v>3</v>
      </c>
      <c r="F9" s="1">
        <v>4</v>
      </c>
      <c r="G9" s="1">
        <v>6</v>
      </c>
      <c r="H9" s="168">
        <v>6</v>
      </c>
      <c r="I9" s="1">
        <v>5</v>
      </c>
      <c r="J9" s="38">
        <v>6</v>
      </c>
      <c r="K9" s="38" t="s">
        <v>315</v>
      </c>
      <c r="L9" s="1">
        <v>7</v>
      </c>
      <c r="M9" s="1">
        <v>9</v>
      </c>
      <c r="N9" s="1">
        <v>8</v>
      </c>
      <c r="O9" s="1">
        <v>9</v>
      </c>
      <c r="P9" s="1">
        <v>10</v>
      </c>
    </row>
    <row r="10" spans="1:16" ht="60" customHeight="1" x14ac:dyDescent="0.2">
      <c r="B10" s="39" t="s">
        <v>45</v>
      </c>
      <c r="C10" s="40"/>
      <c r="D10" s="40"/>
      <c r="E10" s="41" t="s">
        <v>44</v>
      </c>
      <c r="F10" s="44"/>
      <c r="G10" s="40"/>
      <c r="H10" s="168"/>
      <c r="I10" s="115"/>
      <c r="J10" s="116"/>
      <c r="K10" s="116"/>
      <c r="L10" s="115"/>
      <c r="M10" s="115"/>
      <c r="N10" s="115"/>
      <c r="O10" s="115"/>
      <c r="P10" s="115"/>
    </row>
    <row r="11" spans="1:16" ht="59.25" hidden="1" customHeight="1" x14ac:dyDescent="0.2">
      <c r="B11" s="39" t="s">
        <v>46</v>
      </c>
      <c r="C11" s="39"/>
      <c r="D11" s="39"/>
      <c r="E11" s="42" t="s">
        <v>44</v>
      </c>
      <c r="F11" s="42"/>
      <c r="G11" s="40"/>
      <c r="H11" s="168"/>
      <c r="I11" s="115"/>
      <c r="J11" s="116"/>
      <c r="K11" s="116"/>
      <c r="L11" s="115"/>
      <c r="M11" s="115"/>
      <c r="N11" s="115"/>
      <c r="O11" s="115"/>
      <c r="P11" s="115"/>
    </row>
    <row r="12" spans="1:16" ht="59.25" hidden="1" customHeight="1" x14ac:dyDescent="0.2">
      <c r="B12" s="39"/>
      <c r="C12" s="39"/>
      <c r="D12" s="39"/>
      <c r="E12" s="42"/>
      <c r="F12" s="166" t="s">
        <v>349</v>
      </c>
      <c r="G12" s="40"/>
      <c r="H12" s="168"/>
      <c r="I12" s="179">
        <f>I13</f>
        <v>0</v>
      </c>
      <c r="J12" s="179">
        <f t="shared" ref="J12:P12" si="0">J13</f>
        <v>0</v>
      </c>
      <c r="K12" s="179">
        <f t="shared" si="0"/>
        <v>0</v>
      </c>
      <c r="L12" s="179">
        <f t="shared" si="0"/>
        <v>0</v>
      </c>
      <c r="M12" s="147">
        <f t="shared" si="0"/>
        <v>0</v>
      </c>
      <c r="N12" s="147">
        <f t="shared" si="0"/>
        <v>0</v>
      </c>
      <c r="O12" s="147">
        <f t="shared" si="0"/>
        <v>0</v>
      </c>
      <c r="P12" s="147">
        <f t="shared" si="0"/>
        <v>0</v>
      </c>
    </row>
    <row r="13" spans="1:16" ht="59.25" hidden="1" customHeight="1" x14ac:dyDescent="0.2">
      <c r="B13" s="39" t="s">
        <v>369</v>
      </c>
      <c r="C13" s="39" t="s">
        <v>370</v>
      </c>
      <c r="D13" s="39" t="s">
        <v>371</v>
      </c>
      <c r="E13" s="42" t="s">
        <v>372</v>
      </c>
      <c r="F13" s="169" t="s">
        <v>373</v>
      </c>
      <c r="G13" s="40"/>
      <c r="H13" s="168"/>
      <c r="I13" s="180"/>
      <c r="J13" s="178"/>
      <c r="K13" s="178"/>
      <c r="L13" s="180"/>
      <c r="M13" s="115"/>
      <c r="N13" s="115"/>
      <c r="O13" s="115"/>
      <c r="P13" s="115"/>
    </row>
    <row r="14" spans="1:16" s="48" customFormat="1" ht="57.75" customHeight="1" x14ac:dyDescent="0.2">
      <c r="A14" s="47"/>
      <c r="B14" s="43"/>
      <c r="C14" s="43"/>
      <c r="D14" s="43"/>
      <c r="E14" s="43"/>
      <c r="F14" s="171" t="s">
        <v>334</v>
      </c>
      <c r="G14" s="78" t="s">
        <v>38</v>
      </c>
      <c r="H14" s="150"/>
      <c r="I14" s="176">
        <f>I15</f>
        <v>15000</v>
      </c>
      <c r="J14" s="176">
        <f>J15</f>
        <v>10000</v>
      </c>
      <c r="K14" s="176">
        <f>K15</f>
        <v>4000</v>
      </c>
      <c r="L14" s="176">
        <f>L15</f>
        <v>0</v>
      </c>
      <c r="M14" s="119"/>
      <c r="N14" s="119"/>
      <c r="O14" s="119"/>
      <c r="P14" s="119"/>
    </row>
    <row r="15" spans="1:16" ht="64.5" customHeight="1" x14ac:dyDescent="0.2">
      <c r="B15" s="39" t="s">
        <v>47</v>
      </c>
      <c r="C15" s="39" t="s">
        <v>48</v>
      </c>
      <c r="D15" s="39" t="s">
        <v>49</v>
      </c>
      <c r="E15" s="42" t="s">
        <v>50</v>
      </c>
      <c r="F15" s="169" t="s">
        <v>51</v>
      </c>
      <c r="G15" s="40"/>
      <c r="H15" s="151">
        <f>I15+M15</f>
        <v>15000</v>
      </c>
      <c r="I15" s="178">
        <v>15000</v>
      </c>
      <c r="J15" s="178">
        <v>10000</v>
      </c>
      <c r="K15" s="178">
        <v>4000</v>
      </c>
      <c r="L15" s="180">
        <v>0</v>
      </c>
      <c r="M15" s="121"/>
      <c r="N15" s="121"/>
      <c r="O15" s="121"/>
      <c r="P15" s="121"/>
    </row>
    <row r="16" spans="1:16" s="48" customFormat="1" ht="26.25" customHeight="1" x14ac:dyDescent="0.2">
      <c r="A16" s="47"/>
      <c r="B16" s="43"/>
      <c r="C16" s="43"/>
      <c r="D16" s="43"/>
      <c r="E16" s="43"/>
      <c r="F16" s="171" t="s">
        <v>339</v>
      </c>
      <c r="G16" s="1" t="s">
        <v>183</v>
      </c>
      <c r="H16" s="150">
        <f>H17+H18+H19</f>
        <v>85400</v>
      </c>
      <c r="I16" s="177">
        <f>I17+I19</f>
        <v>85400</v>
      </c>
      <c r="J16" s="177">
        <f>J17+J19</f>
        <v>86310</v>
      </c>
      <c r="K16" s="177">
        <f>K17+K19</f>
        <v>3950</v>
      </c>
      <c r="L16" s="177">
        <f>L17+L19</f>
        <v>0</v>
      </c>
      <c r="M16" s="119">
        <f>M17+M18+M19</f>
        <v>0</v>
      </c>
      <c r="N16" s="119"/>
      <c r="O16" s="119"/>
      <c r="P16" s="119">
        <f>P17+P18+P19</f>
        <v>0</v>
      </c>
    </row>
    <row r="17" spans="1:16" ht="52.5" x14ac:dyDescent="0.2">
      <c r="B17" s="39" t="s">
        <v>47</v>
      </c>
      <c r="C17" s="39" t="s">
        <v>48</v>
      </c>
      <c r="D17" s="39" t="s">
        <v>49</v>
      </c>
      <c r="E17" s="42" t="s">
        <v>50</v>
      </c>
      <c r="F17" s="169" t="s">
        <v>53</v>
      </c>
      <c r="G17" s="40"/>
      <c r="H17" s="151">
        <f>I17+M17</f>
        <v>55500</v>
      </c>
      <c r="I17" s="174">
        <v>55500</v>
      </c>
      <c r="J17" s="174">
        <v>56400</v>
      </c>
      <c r="K17" s="174">
        <v>3950</v>
      </c>
      <c r="L17" s="174">
        <v>0</v>
      </c>
      <c r="M17" s="121"/>
      <c r="N17" s="121"/>
      <c r="O17" s="121"/>
      <c r="P17" s="121"/>
    </row>
    <row r="18" spans="1:16" ht="62.25" hidden="1" customHeight="1" x14ac:dyDescent="0.2">
      <c r="B18" s="39"/>
      <c r="C18" s="39"/>
      <c r="D18" s="39"/>
      <c r="E18" s="39"/>
      <c r="F18" s="169"/>
      <c r="G18" s="40"/>
      <c r="H18" s="151">
        <f>I18+M18</f>
        <v>0</v>
      </c>
      <c r="I18" s="120"/>
      <c r="J18" s="120"/>
      <c r="K18" s="120"/>
      <c r="L18" s="120"/>
      <c r="M18" s="121"/>
      <c r="N18" s="121"/>
      <c r="O18" s="121"/>
      <c r="P18" s="121"/>
    </row>
    <row r="19" spans="1:16" ht="75.75" customHeight="1" x14ac:dyDescent="0.2">
      <c r="B19" s="39" t="s">
        <v>54</v>
      </c>
      <c r="C19" s="39" t="s">
        <v>55</v>
      </c>
      <c r="D19" s="39" t="s">
        <v>5</v>
      </c>
      <c r="E19" s="42" t="s">
        <v>56</v>
      </c>
      <c r="F19" s="169" t="s">
        <v>57</v>
      </c>
      <c r="G19" s="40"/>
      <c r="H19" s="151">
        <f>I19+M19</f>
        <v>29900</v>
      </c>
      <c r="I19" s="174">
        <v>29900</v>
      </c>
      <c r="J19" s="174">
        <v>29910</v>
      </c>
      <c r="K19" s="174">
        <v>0</v>
      </c>
      <c r="L19" s="174">
        <v>0</v>
      </c>
      <c r="M19" s="121"/>
      <c r="N19" s="121"/>
      <c r="O19" s="121"/>
      <c r="P19" s="121"/>
    </row>
    <row r="20" spans="1:16" ht="75.75" hidden="1" customHeight="1" x14ac:dyDescent="0.2">
      <c r="B20" s="109" t="s">
        <v>54</v>
      </c>
      <c r="C20" s="109" t="s">
        <v>55</v>
      </c>
      <c r="D20" s="109" t="s">
        <v>5</v>
      </c>
      <c r="E20" s="110" t="s">
        <v>56</v>
      </c>
      <c r="F20" s="170" t="s">
        <v>493</v>
      </c>
      <c r="G20" s="111"/>
      <c r="H20" s="152">
        <f>I20+M20</f>
        <v>0</v>
      </c>
      <c r="I20" s="175"/>
      <c r="J20" s="175"/>
      <c r="K20" s="175"/>
      <c r="L20" s="175"/>
      <c r="M20" s="128"/>
      <c r="N20" s="119"/>
      <c r="O20" s="119"/>
      <c r="P20" s="119"/>
    </row>
    <row r="21" spans="1:16" ht="57" customHeight="1" x14ac:dyDescent="0.2">
      <c r="B21" s="39"/>
      <c r="C21" s="39"/>
      <c r="D21" s="39"/>
      <c r="E21" s="42"/>
      <c r="F21" s="171" t="s">
        <v>585</v>
      </c>
      <c r="G21" s="40"/>
      <c r="H21" s="121"/>
      <c r="I21" s="176">
        <f>I22</f>
        <v>23000</v>
      </c>
      <c r="J21" s="176">
        <f>J22</f>
        <v>0</v>
      </c>
      <c r="K21" s="176">
        <f>K22</f>
        <v>0</v>
      </c>
      <c r="L21" s="176">
        <f>L22</f>
        <v>0</v>
      </c>
      <c r="M21" s="121"/>
      <c r="N21" s="121"/>
      <c r="O21" s="121"/>
      <c r="P21" s="121"/>
    </row>
    <row r="22" spans="1:16" ht="72.75" customHeight="1" x14ac:dyDescent="0.2">
      <c r="B22" s="39" t="s">
        <v>295</v>
      </c>
      <c r="C22" s="39" t="s">
        <v>296</v>
      </c>
      <c r="D22" s="39" t="s">
        <v>297</v>
      </c>
      <c r="E22" s="42" t="s">
        <v>298</v>
      </c>
      <c r="F22" s="169" t="s">
        <v>299</v>
      </c>
      <c r="G22" s="40"/>
      <c r="H22" s="121"/>
      <c r="I22" s="178">
        <v>23000</v>
      </c>
      <c r="J22" s="178">
        <v>0</v>
      </c>
      <c r="K22" s="178">
        <v>0</v>
      </c>
      <c r="L22" s="174">
        <v>0</v>
      </c>
      <c r="M22" s="121"/>
      <c r="N22" s="121"/>
      <c r="O22" s="121"/>
      <c r="P22" s="121"/>
    </row>
    <row r="23" spans="1:16" s="48" customFormat="1" ht="147.75" customHeight="1" x14ac:dyDescent="0.3">
      <c r="A23" s="47"/>
      <c r="B23" s="45" t="s">
        <v>58</v>
      </c>
      <c r="C23" s="32" t="s">
        <v>59</v>
      </c>
      <c r="D23" s="32" t="s">
        <v>60</v>
      </c>
      <c r="E23" s="46" t="s">
        <v>61</v>
      </c>
      <c r="F23" s="171" t="s">
        <v>586</v>
      </c>
      <c r="G23" s="1" t="s">
        <v>184</v>
      </c>
      <c r="H23" s="150">
        <f>I23+M23</f>
        <v>85400</v>
      </c>
      <c r="I23" s="177">
        <v>85400</v>
      </c>
      <c r="J23" s="177">
        <f>J24+J25</f>
        <v>0</v>
      </c>
      <c r="K23" s="177">
        <f>K24+K25</f>
        <v>0</v>
      </c>
      <c r="L23" s="177">
        <f>L24+L25</f>
        <v>0</v>
      </c>
      <c r="M23" s="118">
        <f>M24+M25</f>
        <v>0</v>
      </c>
      <c r="N23" s="119"/>
      <c r="O23" s="119"/>
      <c r="P23" s="119">
        <f>P24+P25</f>
        <v>0</v>
      </c>
    </row>
    <row r="24" spans="1:16" ht="60.6" hidden="1" customHeight="1" x14ac:dyDescent="0.4">
      <c r="B24" s="45"/>
      <c r="C24" s="32"/>
      <c r="D24" s="32"/>
      <c r="E24" s="46"/>
      <c r="F24" s="172"/>
      <c r="G24" s="40"/>
      <c r="H24" s="151">
        <f>I24+M24</f>
        <v>0</v>
      </c>
      <c r="I24" s="174"/>
      <c r="J24" s="174"/>
      <c r="K24" s="174"/>
      <c r="L24" s="174"/>
      <c r="M24" s="121"/>
      <c r="N24" s="121"/>
      <c r="O24" s="121"/>
      <c r="P24" s="121"/>
    </row>
    <row r="25" spans="1:16" ht="78.75" hidden="1" customHeight="1" x14ac:dyDescent="0.4">
      <c r="B25" s="39"/>
      <c r="C25" s="39"/>
      <c r="D25" s="39"/>
      <c r="E25" s="39"/>
      <c r="F25" s="172"/>
      <c r="G25" s="40"/>
      <c r="H25" s="151">
        <f>I25+M25</f>
        <v>0</v>
      </c>
      <c r="I25" s="174"/>
      <c r="J25" s="174"/>
      <c r="K25" s="174"/>
      <c r="L25" s="174"/>
      <c r="M25" s="121"/>
      <c r="N25" s="121"/>
      <c r="O25" s="121"/>
      <c r="P25" s="121"/>
    </row>
    <row r="26" spans="1:16" ht="57.75" customHeight="1" x14ac:dyDescent="0.35">
      <c r="B26" s="39"/>
      <c r="C26" s="39"/>
      <c r="D26" s="39"/>
      <c r="E26" s="39"/>
      <c r="F26" s="173" t="s">
        <v>573</v>
      </c>
      <c r="G26" s="40"/>
      <c r="H26" s="151"/>
      <c r="I26" s="177">
        <f>I27</f>
        <v>43300</v>
      </c>
      <c r="J26" s="177">
        <f t="shared" ref="J26:P26" si="1">J27</f>
        <v>0</v>
      </c>
      <c r="K26" s="177">
        <f t="shared" si="1"/>
        <v>13600</v>
      </c>
      <c r="L26" s="177">
        <f t="shared" si="1"/>
        <v>0</v>
      </c>
      <c r="M26" s="118">
        <f t="shared" si="1"/>
        <v>0</v>
      </c>
      <c r="N26" s="118">
        <f t="shared" si="1"/>
        <v>0</v>
      </c>
      <c r="O26" s="118">
        <f t="shared" si="1"/>
        <v>0</v>
      </c>
      <c r="P26" s="118">
        <f t="shared" si="1"/>
        <v>0</v>
      </c>
    </row>
    <row r="27" spans="1:16" ht="58.9" customHeight="1" x14ac:dyDescent="0.4">
      <c r="B27" s="39" t="s">
        <v>58</v>
      </c>
      <c r="C27" s="39" t="s">
        <v>59</v>
      </c>
      <c r="D27" s="39" t="s">
        <v>60</v>
      </c>
      <c r="E27" s="42" t="s">
        <v>61</v>
      </c>
      <c r="F27" s="172" t="s">
        <v>336</v>
      </c>
      <c r="G27" s="40"/>
      <c r="H27" s="151"/>
      <c r="I27" s="174">
        <v>43300</v>
      </c>
      <c r="J27" s="174"/>
      <c r="K27" s="174">
        <v>13600</v>
      </c>
      <c r="L27" s="174">
        <v>0</v>
      </c>
      <c r="M27" s="121"/>
      <c r="N27" s="121"/>
      <c r="O27" s="121"/>
      <c r="P27" s="121"/>
    </row>
    <row r="28" spans="1:16" ht="24" customHeight="1" x14ac:dyDescent="0.4">
      <c r="B28" s="39"/>
      <c r="C28" s="39"/>
      <c r="D28" s="39"/>
      <c r="E28" s="39"/>
      <c r="F28" s="172"/>
      <c r="G28" s="40"/>
      <c r="H28" s="151"/>
      <c r="I28" s="120"/>
      <c r="J28" s="120"/>
      <c r="K28" s="120"/>
      <c r="L28" s="120"/>
      <c r="M28" s="121"/>
      <c r="N28" s="121"/>
      <c r="O28" s="121"/>
      <c r="P28" s="121"/>
    </row>
    <row r="29" spans="1:16" s="55" customFormat="1" ht="30" customHeight="1" x14ac:dyDescent="0.2">
      <c r="A29" s="51"/>
      <c r="B29" s="52"/>
      <c r="C29" s="52"/>
      <c r="D29" s="52"/>
      <c r="E29" s="52" t="s">
        <v>7</v>
      </c>
      <c r="F29" s="184"/>
      <c r="G29" s="53"/>
      <c r="H29" s="150">
        <f>I29+M29</f>
        <v>252100</v>
      </c>
      <c r="I29" s="122">
        <f t="shared" ref="I29:P29" si="2">I23+I16+I14+I21+I20+I26+I12</f>
        <v>252100</v>
      </c>
      <c r="J29" s="122">
        <f t="shared" si="2"/>
        <v>96310</v>
      </c>
      <c r="K29" s="122">
        <f t="shared" si="2"/>
        <v>21550</v>
      </c>
      <c r="L29" s="122">
        <f t="shared" si="2"/>
        <v>0</v>
      </c>
      <c r="M29" s="122">
        <f t="shared" si="2"/>
        <v>0</v>
      </c>
      <c r="N29" s="122">
        <f t="shared" si="2"/>
        <v>0</v>
      </c>
      <c r="O29" s="122">
        <f t="shared" si="2"/>
        <v>0</v>
      </c>
      <c r="P29" s="122">
        <f t="shared" si="2"/>
        <v>0</v>
      </c>
    </row>
    <row r="30" spans="1:16" ht="57" x14ac:dyDescent="0.35">
      <c r="B30" s="49" t="s">
        <v>62</v>
      </c>
      <c r="C30" s="50"/>
      <c r="D30" s="50"/>
      <c r="E30" s="19" t="s">
        <v>63</v>
      </c>
      <c r="F30" s="169"/>
      <c r="G30" s="40"/>
      <c r="H30" s="151"/>
      <c r="I30" s="121"/>
      <c r="J30" s="116"/>
      <c r="K30" s="116"/>
      <c r="L30" s="121"/>
      <c r="M30" s="121"/>
      <c r="N30" s="121"/>
      <c r="O30" s="121"/>
      <c r="P30" s="121"/>
    </row>
    <row r="31" spans="1:16" ht="59.25" hidden="1" customHeight="1" x14ac:dyDescent="0.35">
      <c r="B31" s="49" t="s">
        <v>64</v>
      </c>
      <c r="C31" s="50"/>
      <c r="D31" s="50"/>
      <c r="E31" s="22" t="s">
        <v>63</v>
      </c>
      <c r="F31" s="169"/>
      <c r="G31" s="1"/>
      <c r="H31" s="151"/>
      <c r="I31" s="121"/>
      <c r="J31" s="116"/>
      <c r="K31" s="116"/>
      <c r="L31" s="121"/>
      <c r="M31" s="121"/>
      <c r="N31" s="121"/>
      <c r="O31" s="121"/>
      <c r="P31" s="121"/>
    </row>
    <row r="32" spans="1:16" ht="59.25" hidden="1" customHeight="1" x14ac:dyDescent="0.35">
      <c r="B32" s="45" t="s">
        <v>409</v>
      </c>
      <c r="C32" s="32"/>
      <c r="D32" s="50" t="s">
        <v>384</v>
      </c>
      <c r="E32" s="22"/>
      <c r="F32" s="171" t="s">
        <v>408</v>
      </c>
      <c r="G32" s="1"/>
      <c r="H32" s="151"/>
      <c r="I32" s="177"/>
      <c r="J32" s="177"/>
      <c r="K32" s="177"/>
      <c r="L32" s="177"/>
      <c r="M32" s="185"/>
      <c r="N32" s="185"/>
      <c r="O32" s="185"/>
      <c r="P32" s="185"/>
    </row>
    <row r="33" spans="1:16" s="48" customFormat="1" ht="68.25" customHeight="1" x14ac:dyDescent="0.2">
      <c r="A33" s="47"/>
      <c r="B33" s="109" t="s">
        <v>579</v>
      </c>
      <c r="C33" s="109" t="s">
        <v>580</v>
      </c>
      <c r="D33" s="109" t="s">
        <v>227</v>
      </c>
      <c r="E33" s="110" t="s">
        <v>228</v>
      </c>
      <c r="F33" s="171" t="s">
        <v>581</v>
      </c>
      <c r="G33" s="1" t="s">
        <v>185</v>
      </c>
      <c r="H33" s="150">
        <f>I33+M33</f>
        <v>320900</v>
      </c>
      <c r="I33" s="176">
        <f>I34+I36+I37+I38</f>
        <v>320900</v>
      </c>
      <c r="J33" s="176">
        <f>J34+J36+J37+J38</f>
        <v>0</v>
      </c>
      <c r="K33" s="176">
        <f>K34+K36+K37+K38</f>
        <v>9000</v>
      </c>
      <c r="L33" s="176">
        <f>L34+L36+L37+L38</f>
        <v>9000</v>
      </c>
      <c r="M33" s="176">
        <f>M34+M36+M37+M38</f>
        <v>0</v>
      </c>
      <c r="N33" s="186"/>
      <c r="O33" s="186"/>
      <c r="P33" s="186">
        <f>P36</f>
        <v>0</v>
      </c>
    </row>
    <row r="34" spans="1:16" s="48" customFormat="1" ht="41.25" customHeight="1" x14ac:dyDescent="0.2">
      <c r="A34" s="47"/>
      <c r="B34" s="109"/>
      <c r="C34" s="109"/>
      <c r="D34" s="109"/>
      <c r="E34" s="110"/>
      <c r="F34" s="169" t="s">
        <v>587</v>
      </c>
      <c r="G34" s="1"/>
      <c r="H34" s="150"/>
      <c r="I34" s="178">
        <v>25000</v>
      </c>
      <c r="J34" s="176"/>
      <c r="K34" s="176"/>
      <c r="L34" s="176"/>
      <c r="M34" s="186"/>
      <c r="N34" s="186"/>
      <c r="O34" s="186"/>
      <c r="P34" s="186"/>
    </row>
    <row r="35" spans="1:16" s="48" customFormat="1" ht="35.25" hidden="1" customHeight="1" x14ac:dyDescent="0.3">
      <c r="A35" s="47"/>
      <c r="B35" s="34"/>
      <c r="C35" s="34"/>
      <c r="D35" s="34"/>
      <c r="E35" s="60"/>
      <c r="F35" s="169"/>
      <c r="G35" s="1"/>
      <c r="H35" s="150"/>
      <c r="I35" s="178"/>
      <c r="J35" s="178"/>
      <c r="K35" s="178"/>
      <c r="L35" s="178"/>
      <c r="M35" s="186"/>
      <c r="N35" s="186"/>
      <c r="O35" s="186"/>
      <c r="P35" s="186"/>
    </row>
    <row r="36" spans="1:16" ht="54" customHeight="1" x14ac:dyDescent="0.2">
      <c r="B36" s="38"/>
      <c r="C36" s="38"/>
      <c r="D36" s="38"/>
      <c r="E36" s="38"/>
      <c r="F36" s="169" t="s">
        <v>475</v>
      </c>
      <c r="G36" s="1"/>
      <c r="H36" s="151">
        <f>I36+M36</f>
        <v>176200</v>
      </c>
      <c r="I36" s="174">
        <v>176200</v>
      </c>
      <c r="J36" s="178"/>
      <c r="K36" s="178">
        <v>9000</v>
      </c>
      <c r="L36" s="174">
        <v>9000</v>
      </c>
      <c r="M36" s="185"/>
      <c r="N36" s="185"/>
      <c r="O36" s="185"/>
      <c r="P36" s="185"/>
    </row>
    <row r="37" spans="1:16" ht="37.5" customHeight="1" x14ac:dyDescent="0.2">
      <c r="B37" s="38"/>
      <c r="C37" s="38"/>
      <c r="D37" s="38"/>
      <c r="E37" s="38"/>
      <c r="F37" s="169" t="s">
        <v>239</v>
      </c>
      <c r="G37" s="1"/>
      <c r="H37" s="121"/>
      <c r="I37" s="178">
        <v>42700</v>
      </c>
      <c r="J37" s="178"/>
      <c r="K37" s="178"/>
      <c r="L37" s="178"/>
      <c r="M37" s="185"/>
      <c r="N37" s="185"/>
      <c r="O37" s="185"/>
      <c r="P37" s="185"/>
    </row>
    <row r="38" spans="1:16" ht="78" customHeight="1" x14ac:dyDescent="0.2">
      <c r="B38" s="38"/>
      <c r="C38" s="38"/>
      <c r="D38" s="38"/>
      <c r="E38" s="38"/>
      <c r="F38" s="169" t="s">
        <v>240</v>
      </c>
      <c r="G38" s="1"/>
      <c r="H38" s="121"/>
      <c r="I38" s="174">
        <v>77000</v>
      </c>
      <c r="J38" s="178"/>
      <c r="K38" s="178"/>
      <c r="L38" s="174"/>
      <c r="M38" s="185"/>
      <c r="N38" s="185"/>
      <c r="O38" s="185"/>
      <c r="P38" s="185"/>
    </row>
    <row r="39" spans="1:16" ht="55.5" hidden="1" customHeight="1" x14ac:dyDescent="0.2">
      <c r="B39" s="38"/>
      <c r="C39" s="38"/>
      <c r="D39" s="38"/>
      <c r="E39" s="38"/>
      <c r="F39" s="182" t="s">
        <v>233</v>
      </c>
      <c r="G39" s="1"/>
      <c r="H39" s="121"/>
      <c r="I39" s="177">
        <f>I40+I41</f>
        <v>0</v>
      </c>
      <c r="J39" s="177">
        <f>J40+J41+J42</f>
        <v>0</v>
      </c>
      <c r="K39" s="177">
        <f t="shared" ref="K39:P39" si="3">K40+K41</f>
        <v>0</v>
      </c>
      <c r="L39" s="177">
        <f t="shared" si="3"/>
        <v>0</v>
      </c>
      <c r="M39" s="177">
        <f t="shared" si="3"/>
        <v>0</v>
      </c>
      <c r="N39" s="177">
        <f t="shared" si="3"/>
        <v>0</v>
      </c>
      <c r="O39" s="177">
        <f t="shared" si="3"/>
        <v>0</v>
      </c>
      <c r="P39" s="177">
        <f t="shared" si="3"/>
        <v>0</v>
      </c>
    </row>
    <row r="40" spans="1:16" ht="195.75" hidden="1" customHeight="1" x14ac:dyDescent="0.25">
      <c r="B40" s="96" t="s">
        <v>262</v>
      </c>
      <c r="C40" s="96" t="s">
        <v>134</v>
      </c>
      <c r="D40" s="96" t="s">
        <v>248</v>
      </c>
      <c r="E40" s="95" t="s">
        <v>263</v>
      </c>
      <c r="F40" s="169" t="s">
        <v>520</v>
      </c>
      <c r="G40" s="1"/>
      <c r="H40" s="121"/>
      <c r="I40" s="174"/>
      <c r="J40" s="174"/>
      <c r="K40" s="174"/>
      <c r="L40" s="174"/>
      <c r="M40" s="185"/>
      <c r="N40" s="174"/>
      <c r="O40" s="174"/>
      <c r="P40" s="174"/>
    </row>
    <row r="41" spans="1:16" ht="396.75" hidden="1" customHeight="1" x14ac:dyDescent="0.25">
      <c r="B41" s="96" t="s">
        <v>264</v>
      </c>
      <c r="C41" s="96" t="s">
        <v>260</v>
      </c>
      <c r="D41" s="96" t="s">
        <v>249</v>
      </c>
      <c r="E41" s="95" t="s">
        <v>218</v>
      </c>
      <c r="F41" s="301" t="s">
        <v>521</v>
      </c>
      <c r="G41" s="1"/>
      <c r="H41" s="121"/>
      <c r="I41" s="120"/>
      <c r="J41" s="120"/>
      <c r="K41" s="120"/>
      <c r="L41" s="120"/>
      <c r="M41" s="121"/>
      <c r="N41" s="120"/>
      <c r="O41" s="120"/>
      <c r="P41" s="120"/>
    </row>
    <row r="42" spans="1:16" ht="129.75" hidden="1" customHeight="1" x14ac:dyDescent="0.25">
      <c r="B42" s="96" t="s">
        <v>265</v>
      </c>
      <c r="C42" s="96" t="s">
        <v>138</v>
      </c>
      <c r="D42" s="96" t="s">
        <v>266</v>
      </c>
      <c r="E42" s="95" t="s">
        <v>267</v>
      </c>
      <c r="F42" s="169"/>
      <c r="G42" s="1"/>
      <c r="H42" s="121"/>
      <c r="I42" s="116"/>
      <c r="J42" s="116"/>
      <c r="K42" s="116"/>
      <c r="L42" s="116"/>
      <c r="M42" s="121"/>
      <c r="N42" s="121"/>
      <c r="O42" s="121"/>
      <c r="P42" s="121"/>
    </row>
    <row r="43" spans="1:16" ht="6" hidden="1" customHeight="1" x14ac:dyDescent="0.2">
      <c r="B43" s="38"/>
      <c r="C43" s="38"/>
      <c r="D43" s="38"/>
      <c r="E43" s="38"/>
      <c r="F43" s="169"/>
      <c r="G43" s="1"/>
      <c r="H43" s="121"/>
      <c r="I43" s="116"/>
      <c r="J43" s="116"/>
      <c r="K43" s="116"/>
      <c r="L43" s="116"/>
      <c r="M43" s="121"/>
      <c r="N43" s="121"/>
      <c r="O43" s="121"/>
      <c r="P43" s="121"/>
    </row>
    <row r="44" spans="1:16" ht="67.5" hidden="1" customHeight="1" x14ac:dyDescent="0.2">
      <c r="B44" s="38"/>
      <c r="C44" s="38"/>
      <c r="D44" s="38"/>
      <c r="E44" s="38"/>
      <c r="F44" s="183" t="s">
        <v>388</v>
      </c>
      <c r="G44" s="1"/>
      <c r="H44" s="121"/>
      <c r="I44" s="118">
        <f>I45+I46+I47+I49+I48+I50</f>
        <v>0</v>
      </c>
      <c r="J44" s="118">
        <f>J45+J46+J47+J49+J48+J50</f>
        <v>0</v>
      </c>
      <c r="K44" s="118">
        <f>K45+K46+K47+K49+K48+K50</f>
        <v>0</v>
      </c>
      <c r="L44" s="118">
        <f>L45+L46+L47+L49+L48+L50</f>
        <v>0</v>
      </c>
      <c r="M44" s="117">
        <f>M45+M46+M47+M49</f>
        <v>0</v>
      </c>
      <c r="N44" s="117">
        <f>N45+N46+N47+N49</f>
        <v>0</v>
      </c>
      <c r="O44" s="117">
        <f>O45+O46+O47+O49</f>
        <v>0</v>
      </c>
      <c r="P44" s="117">
        <f>P45+P46+P47+P49</f>
        <v>0</v>
      </c>
    </row>
    <row r="45" spans="1:16" ht="45.75" hidden="1" customHeight="1" x14ac:dyDescent="0.25">
      <c r="B45" s="38" t="s">
        <v>262</v>
      </c>
      <c r="C45" s="96" t="s">
        <v>134</v>
      </c>
      <c r="D45" s="96" t="s">
        <v>248</v>
      </c>
      <c r="E45" s="95" t="s">
        <v>263</v>
      </c>
      <c r="F45" s="169" t="s">
        <v>378</v>
      </c>
      <c r="G45" s="1"/>
      <c r="H45" s="121"/>
      <c r="I45" s="120"/>
      <c r="J45" s="120"/>
      <c r="K45" s="120"/>
      <c r="L45" s="120"/>
      <c r="M45" s="121"/>
      <c r="N45" s="121"/>
      <c r="O45" s="121"/>
      <c r="P45" s="121"/>
    </row>
    <row r="46" spans="1:16" ht="66.75" hidden="1" customHeight="1" x14ac:dyDescent="0.25">
      <c r="B46" s="96" t="s">
        <v>264</v>
      </c>
      <c r="C46" s="96" t="s">
        <v>260</v>
      </c>
      <c r="D46" s="96" t="s">
        <v>249</v>
      </c>
      <c r="E46" s="95" t="s">
        <v>218</v>
      </c>
      <c r="F46" s="169" t="s">
        <v>410</v>
      </c>
      <c r="G46" s="1"/>
      <c r="H46" s="121"/>
      <c r="I46" s="120"/>
      <c r="J46" s="120"/>
      <c r="K46" s="120"/>
      <c r="L46" s="120"/>
      <c r="M46" s="121"/>
      <c r="N46" s="121"/>
      <c r="O46" s="121"/>
      <c r="P46" s="121"/>
    </row>
    <row r="47" spans="1:16" ht="45.75" hidden="1" customHeight="1" x14ac:dyDescent="0.25">
      <c r="B47" s="38" t="s">
        <v>265</v>
      </c>
      <c r="C47" s="38" t="s">
        <v>138</v>
      </c>
      <c r="D47" s="101" t="s">
        <v>266</v>
      </c>
      <c r="E47" s="94" t="s">
        <v>377</v>
      </c>
      <c r="F47" s="169" t="s">
        <v>378</v>
      </c>
      <c r="G47" s="1"/>
      <c r="H47" s="121"/>
      <c r="I47" s="120"/>
      <c r="J47" s="120"/>
      <c r="K47" s="120"/>
      <c r="L47" s="120"/>
      <c r="M47" s="121"/>
      <c r="N47" s="121"/>
      <c r="O47" s="121"/>
      <c r="P47" s="121"/>
    </row>
    <row r="48" spans="1:16" ht="45.75" hidden="1" customHeight="1" x14ac:dyDescent="0.25">
      <c r="B48" s="38" t="s">
        <v>411</v>
      </c>
      <c r="C48" s="38" t="s">
        <v>412</v>
      </c>
      <c r="D48" s="101"/>
      <c r="E48" s="94" t="s">
        <v>413</v>
      </c>
      <c r="F48" s="169" t="s">
        <v>378</v>
      </c>
      <c r="G48" s="1"/>
      <c r="H48" s="121"/>
      <c r="I48" s="120"/>
      <c r="J48" s="120"/>
      <c r="K48" s="120"/>
      <c r="L48" s="120"/>
      <c r="M48" s="121"/>
      <c r="N48" s="121"/>
      <c r="O48" s="121"/>
      <c r="P48" s="121"/>
    </row>
    <row r="49" spans="1:18" ht="45.75" hidden="1" customHeight="1" x14ac:dyDescent="0.25">
      <c r="B49" s="38" t="s">
        <v>374</v>
      </c>
      <c r="C49" s="38" t="s">
        <v>375</v>
      </c>
      <c r="D49" s="29" t="s">
        <v>227</v>
      </c>
      <c r="E49" s="94" t="s">
        <v>376</v>
      </c>
      <c r="F49" s="169" t="s">
        <v>378</v>
      </c>
      <c r="G49" s="1"/>
      <c r="H49" s="121"/>
      <c r="I49" s="120"/>
      <c r="J49" s="120"/>
      <c r="K49" s="120"/>
      <c r="L49" s="120"/>
      <c r="M49" s="121"/>
      <c r="N49" s="121"/>
      <c r="O49" s="121"/>
      <c r="P49" s="121"/>
    </row>
    <row r="50" spans="1:18" ht="45.75" hidden="1" customHeight="1" x14ac:dyDescent="0.25">
      <c r="B50" s="38" t="s">
        <v>535</v>
      </c>
      <c r="C50" s="38" t="s">
        <v>536</v>
      </c>
      <c r="D50" s="29"/>
      <c r="E50" s="94"/>
      <c r="F50" s="169" t="s">
        <v>378</v>
      </c>
      <c r="G50" s="1"/>
      <c r="H50" s="121"/>
      <c r="I50" s="120"/>
      <c r="J50" s="120"/>
      <c r="K50" s="120"/>
      <c r="L50" s="120"/>
      <c r="M50" s="121"/>
      <c r="N50" s="121"/>
      <c r="O50" s="121"/>
      <c r="P50" s="121"/>
    </row>
    <row r="51" spans="1:18" s="55" customFormat="1" ht="25.5" x14ac:dyDescent="0.2">
      <c r="A51" s="51"/>
      <c r="B51" s="57"/>
      <c r="C51" s="57"/>
      <c r="D51" s="57"/>
      <c r="E51" s="57" t="s">
        <v>7</v>
      </c>
      <c r="F51" s="184"/>
      <c r="G51" s="54"/>
      <c r="H51" s="150">
        <f>I51+M51</f>
        <v>320900</v>
      </c>
      <c r="I51" s="122">
        <f>I33</f>
        <v>320900</v>
      </c>
      <c r="J51" s="122">
        <f>J33</f>
        <v>0</v>
      </c>
      <c r="K51" s="122">
        <f>K33</f>
        <v>9000</v>
      </c>
      <c r="L51" s="122">
        <f>L33</f>
        <v>9000</v>
      </c>
      <c r="M51" s="122">
        <f>M33+M39+M44</f>
        <v>0</v>
      </c>
      <c r="N51" s="122">
        <f>N33+N39+N44</f>
        <v>0</v>
      </c>
      <c r="O51" s="122">
        <f>O33+O39+O44</f>
        <v>0</v>
      </c>
      <c r="P51" s="122">
        <f>P33+P39+P44</f>
        <v>0</v>
      </c>
    </row>
    <row r="52" spans="1:18" ht="81.75" customHeight="1" x14ac:dyDescent="0.35">
      <c r="B52" s="58" t="s">
        <v>65</v>
      </c>
      <c r="C52" s="21"/>
      <c r="D52" s="21"/>
      <c r="E52" s="19" t="s">
        <v>66</v>
      </c>
      <c r="F52" s="169"/>
      <c r="G52" s="40"/>
      <c r="H52" s="151"/>
      <c r="I52" s="121"/>
      <c r="J52" s="116"/>
      <c r="K52" s="116"/>
      <c r="L52" s="121"/>
      <c r="M52" s="121"/>
      <c r="N52" s="121"/>
      <c r="O52" s="121"/>
      <c r="P52" s="121"/>
      <c r="Q52" s="113"/>
      <c r="R52" s="113"/>
    </row>
    <row r="53" spans="1:18" ht="102" hidden="1" customHeight="1" x14ac:dyDescent="0.35">
      <c r="B53" s="58" t="s">
        <v>67</v>
      </c>
      <c r="C53" s="21"/>
      <c r="D53" s="21"/>
      <c r="E53" s="22" t="s">
        <v>66</v>
      </c>
      <c r="F53" s="169"/>
      <c r="G53" s="40"/>
      <c r="H53" s="151"/>
      <c r="I53" s="121"/>
      <c r="J53" s="116"/>
      <c r="K53" s="116"/>
      <c r="L53" s="121"/>
      <c r="M53" s="121"/>
      <c r="N53" s="121"/>
      <c r="O53" s="121"/>
      <c r="P53" s="121"/>
      <c r="Q53" s="113"/>
      <c r="R53" s="113"/>
    </row>
    <row r="54" spans="1:18" s="48" customFormat="1" ht="75.75" customHeight="1" x14ac:dyDescent="0.3">
      <c r="A54" s="47"/>
      <c r="B54" s="43"/>
      <c r="C54" s="43"/>
      <c r="D54" s="43"/>
      <c r="E54" s="43"/>
      <c r="F54" s="171" t="s">
        <v>68</v>
      </c>
      <c r="G54" s="40" t="s">
        <v>186</v>
      </c>
      <c r="H54" s="150">
        <f>I54+M54</f>
        <v>11995805.039999999</v>
      </c>
      <c r="I54" s="118">
        <f t="shared" ref="I54:P54" si="4">I55+I58+I63+I70+I71+I76+I75+I60+I59+I61+I62</f>
        <v>11758385</v>
      </c>
      <c r="J54" s="118">
        <f>J55+J58+J63+J70+J71+J76+J75+J60+J59+J61+J62</f>
        <v>269920.04000000004</v>
      </c>
      <c r="K54" s="118">
        <f>K55+K58+K63+K70+K71+K76+K75+K60+K59+K61+K62</f>
        <v>1741002</v>
      </c>
      <c r="L54" s="118">
        <f>L55+L58+L63+L70+L71+L76+L75+L60+L59+L61+L62</f>
        <v>99305</v>
      </c>
      <c r="M54" s="118">
        <f t="shared" si="4"/>
        <v>237420.04</v>
      </c>
      <c r="N54" s="118">
        <f t="shared" si="4"/>
        <v>583510</v>
      </c>
      <c r="O54" s="118">
        <f t="shared" si="4"/>
        <v>583510</v>
      </c>
      <c r="P54" s="118">
        <f t="shared" si="4"/>
        <v>0</v>
      </c>
      <c r="Q54" s="114"/>
      <c r="R54" s="114"/>
    </row>
    <row r="55" spans="1:18" ht="113.25" hidden="1" customHeight="1" x14ac:dyDescent="0.35">
      <c r="B55" s="39" t="s">
        <v>87</v>
      </c>
      <c r="C55" s="39" t="s">
        <v>88</v>
      </c>
      <c r="D55" s="39" t="s">
        <v>89</v>
      </c>
      <c r="E55" s="42" t="s">
        <v>211</v>
      </c>
      <c r="F55" s="169" t="s">
        <v>212</v>
      </c>
      <c r="G55" s="40"/>
      <c r="H55" s="151">
        <f>H56+H57</f>
        <v>0</v>
      </c>
      <c r="I55" s="116">
        <v>0</v>
      </c>
      <c r="J55" s="116">
        <v>0</v>
      </c>
      <c r="K55" s="116"/>
      <c r="L55" s="120">
        <v>0</v>
      </c>
      <c r="M55" s="121">
        <f>M56+M57</f>
        <v>0</v>
      </c>
      <c r="N55" s="121"/>
      <c r="O55" s="121"/>
      <c r="P55" s="121">
        <f>P56+P57</f>
        <v>0</v>
      </c>
      <c r="Q55" s="113"/>
      <c r="R55" s="113"/>
    </row>
    <row r="56" spans="1:18" ht="26.25" hidden="1" x14ac:dyDescent="0.35">
      <c r="B56" s="39"/>
      <c r="C56" s="39"/>
      <c r="D56" s="39"/>
      <c r="E56" s="42"/>
      <c r="F56" s="169" t="s">
        <v>90</v>
      </c>
      <c r="G56" s="40"/>
      <c r="H56" s="151">
        <f>I56+M56</f>
        <v>0</v>
      </c>
      <c r="I56" s="116"/>
      <c r="J56" s="116"/>
      <c r="K56" s="116"/>
      <c r="L56" s="121"/>
      <c r="M56" s="121"/>
      <c r="N56" s="121"/>
      <c r="O56" s="121"/>
      <c r="P56" s="121"/>
      <c r="Q56" s="113"/>
      <c r="R56" s="113"/>
    </row>
    <row r="57" spans="1:18" ht="39" hidden="1" customHeight="1" x14ac:dyDescent="0.35">
      <c r="B57" s="39"/>
      <c r="C57" s="39"/>
      <c r="D57" s="39"/>
      <c r="E57" s="42"/>
      <c r="F57" s="169" t="s">
        <v>192</v>
      </c>
      <c r="G57" s="40"/>
      <c r="H57" s="151">
        <f>I57+M57</f>
        <v>0</v>
      </c>
      <c r="I57" s="116"/>
      <c r="J57" s="116"/>
      <c r="K57" s="116"/>
      <c r="L57" s="121"/>
      <c r="M57" s="121"/>
      <c r="N57" s="121"/>
      <c r="O57" s="121"/>
      <c r="P57" s="121"/>
      <c r="Q57" s="113"/>
      <c r="R57" s="113"/>
    </row>
    <row r="58" spans="1:18" ht="4.1500000000000004" hidden="1" customHeight="1" x14ac:dyDescent="0.35">
      <c r="B58" s="34" t="s">
        <v>69</v>
      </c>
      <c r="C58" s="34" t="s">
        <v>70</v>
      </c>
      <c r="D58" s="34" t="s">
        <v>71</v>
      </c>
      <c r="E58" s="59" t="s">
        <v>72</v>
      </c>
      <c r="F58" s="169" t="s">
        <v>198</v>
      </c>
      <c r="G58" s="40"/>
      <c r="H58" s="151">
        <f>I58+M58</f>
        <v>0</v>
      </c>
      <c r="I58" s="116"/>
      <c r="J58" s="116"/>
      <c r="K58" s="116"/>
      <c r="L58" s="121"/>
      <c r="M58" s="121"/>
      <c r="N58" s="121"/>
      <c r="O58" s="121"/>
      <c r="P58" s="121"/>
      <c r="Q58" s="113"/>
      <c r="R58" s="113"/>
    </row>
    <row r="59" spans="1:18" ht="118.5" customHeight="1" x14ac:dyDescent="0.35">
      <c r="B59" s="34" t="s">
        <v>280</v>
      </c>
      <c r="C59" s="34" t="s">
        <v>281</v>
      </c>
      <c r="D59" s="34" t="s">
        <v>250</v>
      </c>
      <c r="E59" s="59" t="s">
        <v>219</v>
      </c>
      <c r="F59" s="169" t="s">
        <v>588</v>
      </c>
      <c r="G59" s="40"/>
      <c r="H59" s="151"/>
      <c r="I59" s="120">
        <v>6338816</v>
      </c>
      <c r="J59" s="120"/>
      <c r="K59" s="120">
        <v>1028491</v>
      </c>
      <c r="L59" s="120">
        <v>0</v>
      </c>
      <c r="M59" s="121"/>
      <c r="N59" s="120">
        <v>583510</v>
      </c>
      <c r="O59" s="120">
        <v>583510</v>
      </c>
      <c r="P59" s="120">
        <v>0</v>
      </c>
      <c r="Q59" s="113"/>
      <c r="R59" s="113"/>
    </row>
    <row r="60" spans="1:18" ht="64.5" hidden="1" customHeight="1" x14ac:dyDescent="0.35">
      <c r="B60" s="34"/>
      <c r="C60" s="34" t="s">
        <v>70</v>
      </c>
      <c r="D60" s="34" t="s">
        <v>71</v>
      </c>
      <c r="E60" s="59" t="s">
        <v>241</v>
      </c>
      <c r="F60" s="169" t="s">
        <v>338</v>
      </c>
      <c r="G60" s="40"/>
      <c r="H60" s="151"/>
      <c r="I60" s="120"/>
      <c r="J60" s="120"/>
      <c r="K60" s="120"/>
      <c r="L60" s="120"/>
      <c r="M60" s="121"/>
      <c r="N60" s="121"/>
      <c r="O60" s="121"/>
      <c r="P60" s="121"/>
      <c r="Q60" s="113"/>
      <c r="R60" s="113"/>
    </row>
    <row r="61" spans="1:18" ht="88.5" customHeight="1" x14ac:dyDescent="0.35">
      <c r="B61" s="34" t="s">
        <v>87</v>
      </c>
      <c r="C61" s="34" t="s">
        <v>88</v>
      </c>
      <c r="D61" s="34" t="s">
        <v>89</v>
      </c>
      <c r="E61" s="59" t="s">
        <v>211</v>
      </c>
      <c r="F61" s="169" t="s">
        <v>568</v>
      </c>
      <c r="G61" s="40"/>
      <c r="H61" s="151"/>
      <c r="I61" s="120">
        <v>667356</v>
      </c>
      <c r="J61" s="120"/>
      <c r="K61" s="120">
        <v>90081</v>
      </c>
      <c r="L61" s="120">
        <v>0</v>
      </c>
      <c r="M61" s="121"/>
      <c r="N61" s="121"/>
      <c r="O61" s="121"/>
      <c r="P61" s="121"/>
      <c r="Q61" s="113"/>
      <c r="R61" s="113"/>
    </row>
    <row r="62" spans="1:18" ht="88.5" customHeight="1" x14ac:dyDescent="0.35">
      <c r="B62" s="34" t="s">
        <v>69</v>
      </c>
      <c r="C62" s="34" t="s">
        <v>70</v>
      </c>
      <c r="D62" s="34" t="s">
        <v>71</v>
      </c>
      <c r="E62" s="59" t="s">
        <v>72</v>
      </c>
      <c r="F62" s="169" t="s">
        <v>569</v>
      </c>
      <c r="G62" s="40"/>
      <c r="H62" s="151"/>
      <c r="I62" s="120">
        <v>36800</v>
      </c>
      <c r="J62" s="120"/>
      <c r="K62" s="120">
        <v>0</v>
      </c>
      <c r="L62" s="120">
        <v>0</v>
      </c>
      <c r="M62" s="121"/>
      <c r="N62" s="121"/>
      <c r="O62" s="121"/>
      <c r="P62" s="121"/>
      <c r="Q62" s="113"/>
      <c r="R62" s="113"/>
    </row>
    <row r="63" spans="1:18" ht="58.5" customHeight="1" x14ac:dyDescent="0.35">
      <c r="B63" s="34" t="s">
        <v>73</v>
      </c>
      <c r="C63" s="34" t="s">
        <v>74</v>
      </c>
      <c r="D63" s="34" t="s">
        <v>71</v>
      </c>
      <c r="E63" s="35" t="s">
        <v>75</v>
      </c>
      <c r="F63" s="169"/>
      <c r="G63" s="40"/>
      <c r="H63" s="151">
        <f t="shared" ref="H63:H76" si="5">I63+M63</f>
        <v>76160</v>
      </c>
      <c r="I63" s="118">
        <f>I65+I66+I67</f>
        <v>76160</v>
      </c>
      <c r="J63" s="118">
        <f>J65+J66+J67</f>
        <v>2000</v>
      </c>
      <c r="K63" s="118">
        <f>K65+K66+K67</f>
        <v>27875</v>
      </c>
      <c r="L63" s="118">
        <f>L65+L66+L67</f>
        <v>0</v>
      </c>
      <c r="M63" s="121">
        <f>M67+M68+M69</f>
        <v>0</v>
      </c>
      <c r="N63" s="121"/>
      <c r="O63" s="121"/>
      <c r="P63" s="121">
        <f>P67+P68+P69</f>
        <v>0</v>
      </c>
      <c r="Q63" s="113"/>
      <c r="R63" s="113"/>
    </row>
    <row r="64" spans="1:18" ht="58.5" hidden="1" customHeight="1" x14ac:dyDescent="0.35">
      <c r="B64" s="34"/>
      <c r="C64" s="34"/>
      <c r="D64" s="34"/>
      <c r="E64" s="35"/>
      <c r="F64" s="169"/>
      <c r="G64" s="40"/>
      <c r="H64" s="151"/>
      <c r="I64" s="118"/>
      <c r="J64" s="118"/>
      <c r="K64" s="118"/>
      <c r="L64" s="118"/>
      <c r="M64" s="121"/>
      <c r="N64" s="121"/>
      <c r="O64" s="121"/>
      <c r="P64" s="121"/>
      <c r="Q64" s="113"/>
      <c r="R64" s="113"/>
    </row>
    <row r="65" spans="2:18" ht="58.5" customHeight="1" x14ac:dyDescent="0.35">
      <c r="B65" s="34"/>
      <c r="C65" s="34"/>
      <c r="D65" s="34"/>
      <c r="E65" s="35"/>
      <c r="F65" s="169" t="s">
        <v>589</v>
      </c>
      <c r="G65" s="40"/>
      <c r="H65" s="151"/>
      <c r="I65" s="120">
        <v>6000</v>
      </c>
      <c r="J65" s="118"/>
      <c r="K65" s="120">
        <v>1000</v>
      </c>
      <c r="L65" s="120">
        <v>0</v>
      </c>
      <c r="M65" s="121"/>
      <c r="N65" s="121"/>
      <c r="O65" s="121"/>
      <c r="P65" s="121"/>
      <c r="Q65" s="113"/>
      <c r="R65" s="113"/>
    </row>
    <row r="66" spans="2:18" ht="69" customHeight="1" x14ac:dyDescent="0.35">
      <c r="B66" s="40"/>
      <c r="C66" s="40"/>
      <c r="D66" s="40"/>
      <c r="E66" s="40"/>
      <c r="F66" s="188" t="s">
        <v>571</v>
      </c>
      <c r="G66" s="181"/>
      <c r="H66" s="187"/>
      <c r="I66" s="174">
        <v>26785</v>
      </c>
      <c r="J66" s="174"/>
      <c r="K66" s="174">
        <v>0</v>
      </c>
      <c r="L66" s="174">
        <v>0</v>
      </c>
      <c r="M66" s="121"/>
      <c r="N66" s="121"/>
      <c r="O66" s="121"/>
      <c r="P66" s="121"/>
      <c r="Q66" s="113"/>
      <c r="R66" s="113"/>
    </row>
    <row r="67" spans="2:18" ht="67.5" customHeight="1" x14ac:dyDescent="0.35">
      <c r="B67" s="39"/>
      <c r="C67" s="39"/>
      <c r="D67" s="39"/>
      <c r="E67" s="39"/>
      <c r="F67" s="169" t="s">
        <v>570</v>
      </c>
      <c r="G67" s="181"/>
      <c r="H67" s="187">
        <f t="shared" si="5"/>
        <v>43375</v>
      </c>
      <c r="I67" s="174">
        <v>43375</v>
      </c>
      <c r="J67" s="174">
        <v>2000</v>
      </c>
      <c r="K67" s="174">
        <v>26875</v>
      </c>
      <c r="L67" s="185">
        <v>0</v>
      </c>
      <c r="M67" s="121"/>
      <c r="N67" s="121"/>
      <c r="O67" s="121"/>
      <c r="P67" s="121"/>
      <c r="Q67" s="113"/>
      <c r="R67" s="113"/>
    </row>
    <row r="68" spans="2:18" ht="160.5" hidden="1" customHeight="1" x14ac:dyDescent="0.35">
      <c r="B68" s="39"/>
      <c r="C68" s="39"/>
      <c r="D68" s="39"/>
      <c r="E68" s="39"/>
      <c r="F68" s="169" t="s">
        <v>337</v>
      </c>
      <c r="G68" s="181"/>
      <c r="H68" s="187">
        <f t="shared" si="5"/>
        <v>0</v>
      </c>
      <c r="I68" s="174"/>
      <c r="J68" s="174"/>
      <c r="K68" s="174"/>
      <c r="L68" s="174"/>
      <c r="M68" s="121"/>
      <c r="N68" s="121"/>
      <c r="O68" s="121"/>
      <c r="P68" s="121"/>
      <c r="Q68" s="113"/>
      <c r="R68" s="113"/>
    </row>
    <row r="69" spans="2:18" ht="37.5" hidden="1" customHeight="1" x14ac:dyDescent="0.35">
      <c r="B69" s="40"/>
      <c r="C69" s="40"/>
      <c r="D69" s="40"/>
      <c r="E69" s="40"/>
      <c r="F69" s="188" t="s">
        <v>76</v>
      </c>
      <c r="G69" s="181"/>
      <c r="H69" s="187">
        <f t="shared" si="5"/>
        <v>0</v>
      </c>
      <c r="I69" s="174"/>
      <c r="J69" s="174"/>
      <c r="K69" s="174"/>
      <c r="L69" s="174"/>
      <c r="M69" s="121"/>
      <c r="N69" s="121"/>
      <c r="O69" s="121"/>
      <c r="P69" s="121"/>
      <c r="Q69" s="113"/>
      <c r="R69" s="113"/>
    </row>
    <row r="70" spans="2:18" ht="81.75" customHeight="1" x14ac:dyDescent="0.35">
      <c r="B70" s="34" t="s">
        <v>77</v>
      </c>
      <c r="C70" s="34" t="s">
        <v>78</v>
      </c>
      <c r="D70" s="34" t="s">
        <v>71</v>
      </c>
      <c r="E70" s="35" t="s">
        <v>79</v>
      </c>
      <c r="F70" s="188" t="s">
        <v>572</v>
      </c>
      <c r="G70" s="181"/>
      <c r="H70" s="187">
        <f t="shared" si="5"/>
        <v>24650</v>
      </c>
      <c r="I70" s="178">
        <v>24650</v>
      </c>
      <c r="J70" s="174">
        <v>30500</v>
      </c>
      <c r="K70" s="174">
        <v>6650</v>
      </c>
      <c r="L70" s="174">
        <v>0</v>
      </c>
      <c r="M70" s="121"/>
      <c r="N70" s="121"/>
      <c r="O70" s="121"/>
      <c r="P70" s="121"/>
      <c r="Q70" s="113"/>
      <c r="R70" s="113"/>
    </row>
    <row r="71" spans="2:18" ht="61.5" customHeight="1" x14ac:dyDescent="0.4">
      <c r="B71" s="34" t="s">
        <v>214</v>
      </c>
      <c r="C71" s="34" t="s">
        <v>213</v>
      </c>
      <c r="D71" s="34" t="s">
        <v>71</v>
      </c>
      <c r="E71" s="35" t="s">
        <v>215</v>
      </c>
      <c r="F71" s="189"/>
      <c r="G71" s="181"/>
      <c r="H71" s="187">
        <f t="shared" si="5"/>
        <v>1894000</v>
      </c>
      <c r="I71" s="176">
        <f>I72+I73</f>
        <v>1894000</v>
      </c>
      <c r="J71" s="176">
        <f>J72+J73</f>
        <v>0</v>
      </c>
      <c r="K71" s="176">
        <f>K72+K73</f>
        <v>206000</v>
      </c>
      <c r="L71" s="176">
        <f>L72+L73</f>
        <v>7000</v>
      </c>
      <c r="M71" s="121"/>
      <c r="N71" s="121"/>
      <c r="O71" s="121"/>
      <c r="P71" s="121"/>
      <c r="Q71" s="113"/>
      <c r="R71" s="113"/>
    </row>
    <row r="72" spans="2:18" ht="61.5" customHeight="1" x14ac:dyDescent="0.4">
      <c r="B72" s="34"/>
      <c r="C72" s="34"/>
      <c r="D72" s="34"/>
      <c r="E72" s="35"/>
      <c r="F72" s="189" t="s">
        <v>592</v>
      </c>
      <c r="G72" s="181"/>
      <c r="H72" s="187">
        <f t="shared" si="5"/>
        <v>994000</v>
      </c>
      <c r="I72" s="178">
        <v>994000</v>
      </c>
      <c r="J72" s="176"/>
      <c r="K72" s="178">
        <v>56000</v>
      </c>
      <c r="L72" s="178">
        <v>7000</v>
      </c>
      <c r="M72" s="121"/>
      <c r="N72" s="121"/>
      <c r="O72" s="121"/>
      <c r="P72" s="121"/>
      <c r="Q72" s="113"/>
      <c r="R72" s="113"/>
    </row>
    <row r="73" spans="2:18" ht="102.75" customHeight="1" x14ac:dyDescent="0.4">
      <c r="B73" s="34"/>
      <c r="C73" s="34"/>
      <c r="D73" s="34"/>
      <c r="E73" s="35"/>
      <c r="F73" s="189" t="s">
        <v>591</v>
      </c>
      <c r="G73" s="181"/>
      <c r="H73" s="187">
        <f t="shared" si="5"/>
        <v>900000</v>
      </c>
      <c r="I73" s="178">
        <v>900000</v>
      </c>
      <c r="J73" s="174"/>
      <c r="K73" s="174">
        <v>150000</v>
      </c>
      <c r="L73" s="174">
        <v>0</v>
      </c>
      <c r="M73" s="121"/>
      <c r="N73" s="121"/>
      <c r="O73" s="121"/>
      <c r="P73" s="121"/>
      <c r="Q73" s="113"/>
      <c r="R73" s="113"/>
    </row>
    <row r="74" spans="2:18" ht="72" hidden="1" customHeight="1" x14ac:dyDescent="0.4">
      <c r="B74" s="34"/>
      <c r="C74" s="34"/>
      <c r="D74" s="34"/>
      <c r="E74" s="35"/>
      <c r="F74" s="189" t="s">
        <v>556</v>
      </c>
      <c r="G74" s="181"/>
      <c r="H74" s="187">
        <f t="shared" si="5"/>
        <v>0</v>
      </c>
      <c r="I74" s="178">
        <v>0</v>
      </c>
      <c r="J74" s="174"/>
      <c r="K74" s="174">
        <v>0</v>
      </c>
      <c r="L74" s="174">
        <v>0</v>
      </c>
      <c r="M74" s="121"/>
      <c r="N74" s="121"/>
      <c r="O74" s="121"/>
      <c r="P74" s="121"/>
      <c r="Q74" s="113"/>
      <c r="R74" s="113"/>
    </row>
    <row r="75" spans="2:18" ht="57.75" customHeight="1" x14ac:dyDescent="0.4">
      <c r="B75" s="34" t="s">
        <v>80</v>
      </c>
      <c r="C75" s="34" t="s">
        <v>81</v>
      </c>
      <c r="D75" s="34" t="s">
        <v>71</v>
      </c>
      <c r="E75" s="35" t="s">
        <v>353</v>
      </c>
      <c r="F75" s="189" t="s">
        <v>82</v>
      </c>
      <c r="G75" s="181"/>
      <c r="H75" s="187">
        <f t="shared" si="5"/>
        <v>687420.04</v>
      </c>
      <c r="I75" s="174">
        <v>450000</v>
      </c>
      <c r="J75" s="174">
        <v>237420.04</v>
      </c>
      <c r="K75" s="174">
        <v>75000</v>
      </c>
      <c r="L75" s="174">
        <v>60000</v>
      </c>
      <c r="M75" s="120">
        <v>237420.04</v>
      </c>
      <c r="N75" s="121"/>
      <c r="O75" s="121"/>
      <c r="P75" s="121"/>
      <c r="Q75" s="113"/>
      <c r="R75" s="113"/>
    </row>
    <row r="76" spans="2:18" ht="65.25" customHeight="1" x14ac:dyDescent="0.4">
      <c r="B76" s="34" t="s">
        <v>83</v>
      </c>
      <c r="C76" s="34" t="s">
        <v>84</v>
      </c>
      <c r="D76" s="34" t="s">
        <v>71</v>
      </c>
      <c r="E76" s="35" t="s">
        <v>85</v>
      </c>
      <c r="F76" s="190" t="s">
        <v>583</v>
      </c>
      <c r="G76" s="181"/>
      <c r="H76" s="187">
        <f t="shared" si="5"/>
        <v>2270603</v>
      </c>
      <c r="I76" s="176">
        <f>I77+I78+I79+I80+I81+I82+I83</f>
        <v>2270603</v>
      </c>
      <c r="J76" s="176">
        <f>J77+J78+J79+J80+J81+J82+J83</f>
        <v>0</v>
      </c>
      <c r="K76" s="176">
        <f>K77+K78+K79+K80+K81+K82+K83</f>
        <v>306905</v>
      </c>
      <c r="L76" s="176">
        <f>L77+L78+L79+L80+L81+L82+L83</f>
        <v>32305</v>
      </c>
      <c r="M76" s="121">
        <f>M87+M88+M89+M90+M91</f>
        <v>0</v>
      </c>
      <c r="N76" s="121"/>
      <c r="O76" s="121"/>
      <c r="P76" s="121">
        <f>P87+P88+P89+P90+P91</f>
        <v>0</v>
      </c>
      <c r="Q76" s="113"/>
      <c r="R76" s="113"/>
    </row>
    <row r="77" spans="2:18" ht="104.25" customHeight="1" x14ac:dyDescent="0.4">
      <c r="B77" s="34"/>
      <c r="C77" s="34"/>
      <c r="D77" s="34"/>
      <c r="E77" s="35"/>
      <c r="F77" s="190" t="s">
        <v>590</v>
      </c>
      <c r="G77" s="181"/>
      <c r="H77" s="187"/>
      <c r="I77" s="178">
        <v>773500</v>
      </c>
      <c r="J77" s="178"/>
      <c r="K77" s="178">
        <v>62587</v>
      </c>
      <c r="L77" s="174">
        <v>0</v>
      </c>
      <c r="M77" s="121"/>
      <c r="N77" s="121"/>
      <c r="O77" s="121"/>
      <c r="P77" s="121"/>
      <c r="Q77" s="113"/>
      <c r="R77" s="113"/>
    </row>
    <row r="78" spans="2:18" ht="68.25" customHeight="1" x14ac:dyDescent="0.4">
      <c r="B78" s="34"/>
      <c r="C78" s="34"/>
      <c r="D78" s="34"/>
      <c r="E78" s="35"/>
      <c r="F78" s="190" t="s">
        <v>593</v>
      </c>
      <c r="G78" s="181"/>
      <c r="H78" s="187"/>
      <c r="I78" s="178">
        <v>240000</v>
      </c>
      <c r="J78" s="178"/>
      <c r="K78" s="178">
        <v>20000</v>
      </c>
      <c r="L78" s="174">
        <v>16000</v>
      </c>
      <c r="M78" s="121"/>
      <c r="N78" s="121"/>
      <c r="O78" s="121"/>
      <c r="P78" s="121"/>
      <c r="Q78" s="113"/>
      <c r="R78" s="113"/>
    </row>
    <row r="79" spans="2:18" ht="57" customHeight="1" x14ac:dyDescent="0.4">
      <c r="B79" s="34"/>
      <c r="C79" s="34"/>
      <c r="D79" s="34"/>
      <c r="E79" s="35"/>
      <c r="F79" s="190" t="s">
        <v>286</v>
      </c>
      <c r="G79" s="181"/>
      <c r="H79" s="187"/>
      <c r="I79" s="178">
        <v>288140</v>
      </c>
      <c r="J79" s="178"/>
      <c r="K79" s="178">
        <v>17700</v>
      </c>
      <c r="L79" s="174">
        <v>16305</v>
      </c>
      <c r="M79" s="121"/>
      <c r="N79" s="121"/>
      <c r="O79" s="121"/>
      <c r="P79" s="121"/>
      <c r="Q79" s="113"/>
      <c r="R79" s="113"/>
    </row>
    <row r="80" spans="2:18" ht="89.25" customHeight="1" x14ac:dyDescent="0.4">
      <c r="B80" s="34"/>
      <c r="C80" s="34"/>
      <c r="D80" s="34"/>
      <c r="E80" s="35"/>
      <c r="F80" s="190" t="s">
        <v>86</v>
      </c>
      <c r="G80" s="181"/>
      <c r="H80" s="187"/>
      <c r="I80" s="178">
        <v>66000</v>
      </c>
      <c r="J80" s="178"/>
      <c r="K80" s="178">
        <v>5520</v>
      </c>
      <c r="L80" s="174">
        <v>0</v>
      </c>
      <c r="M80" s="121"/>
      <c r="N80" s="121"/>
      <c r="O80" s="121"/>
      <c r="P80" s="121"/>
      <c r="Q80" s="113"/>
      <c r="R80" s="113"/>
    </row>
    <row r="81" spans="1:18" ht="65.25" customHeight="1" x14ac:dyDescent="0.4">
      <c r="B81" s="34"/>
      <c r="C81" s="34"/>
      <c r="D81" s="34"/>
      <c r="E81" s="35"/>
      <c r="F81" s="190" t="s">
        <v>584</v>
      </c>
      <c r="G81" s="181"/>
      <c r="H81" s="187"/>
      <c r="I81" s="178">
        <v>152700</v>
      </c>
      <c r="J81" s="178"/>
      <c r="K81" s="178">
        <v>46135</v>
      </c>
      <c r="L81" s="174">
        <v>0</v>
      </c>
      <c r="M81" s="121"/>
      <c r="N81" s="121"/>
      <c r="O81" s="121"/>
      <c r="P81" s="121"/>
      <c r="Q81" s="113"/>
      <c r="R81" s="113"/>
    </row>
    <row r="82" spans="1:18" ht="120" customHeight="1" x14ac:dyDescent="0.4">
      <c r="B82" s="34"/>
      <c r="C82" s="34"/>
      <c r="D82" s="34"/>
      <c r="E82" s="35"/>
      <c r="F82" s="190" t="s">
        <v>594</v>
      </c>
      <c r="G82" s="181"/>
      <c r="H82" s="187"/>
      <c r="I82" s="178">
        <v>519663</v>
      </c>
      <c r="J82" s="178"/>
      <c r="K82" s="178">
        <v>129963</v>
      </c>
      <c r="L82" s="174">
        <v>0</v>
      </c>
      <c r="M82" s="121"/>
      <c r="N82" s="121"/>
      <c r="O82" s="121"/>
      <c r="P82" s="121"/>
      <c r="Q82" s="113"/>
      <c r="R82" s="113"/>
    </row>
    <row r="83" spans="1:18" ht="66.75" customHeight="1" x14ac:dyDescent="0.4">
      <c r="B83" s="34"/>
      <c r="C83" s="34"/>
      <c r="D83" s="34"/>
      <c r="E83" s="35"/>
      <c r="F83" s="190" t="s">
        <v>288</v>
      </c>
      <c r="G83" s="181"/>
      <c r="H83" s="187"/>
      <c r="I83" s="178">
        <v>230600</v>
      </c>
      <c r="J83" s="178"/>
      <c r="K83" s="178">
        <v>25000</v>
      </c>
      <c r="L83" s="174">
        <v>0</v>
      </c>
      <c r="M83" s="121"/>
      <c r="N83" s="121"/>
      <c r="O83" s="121"/>
      <c r="P83" s="121"/>
      <c r="Q83" s="113"/>
      <c r="R83" s="113"/>
    </row>
    <row r="84" spans="1:18" ht="65.25" hidden="1" customHeight="1" x14ac:dyDescent="0.4">
      <c r="B84" s="34"/>
      <c r="C84" s="34"/>
      <c r="D84" s="34"/>
      <c r="E84" s="35"/>
      <c r="F84" s="190"/>
      <c r="G84" s="181"/>
      <c r="H84" s="187"/>
      <c r="I84" s="176"/>
      <c r="J84" s="176"/>
      <c r="K84" s="176"/>
      <c r="L84" s="177"/>
      <c r="M84" s="121"/>
      <c r="N84" s="121"/>
      <c r="O84" s="121"/>
      <c r="P84" s="121"/>
      <c r="Q84" s="113"/>
      <c r="R84" s="113"/>
    </row>
    <row r="85" spans="1:18" ht="89.25" hidden="1" customHeight="1" x14ac:dyDescent="0.4">
      <c r="B85" s="34"/>
      <c r="C85" s="34"/>
      <c r="D85" s="34"/>
      <c r="E85" s="35"/>
      <c r="F85" s="190" t="s">
        <v>578</v>
      </c>
      <c r="G85" s="181"/>
      <c r="H85" s="187"/>
      <c r="I85" s="174">
        <v>0</v>
      </c>
      <c r="J85" s="174"/>
      <c r="K85" s="174">
        <v>0</v>
      </c>
      <c r="L85" s="174">
        <v>0</v>
      </c>
      <c r="M85" s="121"/>
      <c r="N85" s="121"/>
      <c r="O85" s="121"/>
      <c r="P85" s="121"/>
      <c r="Q85" s="113"/>
      <c r="R85" s="113"/>
    </row>
    <row r="86" spans="1:18" ht="29.25" hidden="1" customHeight="1" x14ac:dyDescent="0.4">
      <c r="B86" s="34"/>
      <c r="C86" s="34"/>
      <c r="D86" s="34"/>
      <c r="E86" s="35"/>
      <c r="F86" s="190" t="s">
        <v>285</v>
      </c>
      <c r="G86" s="181"/>
      <c r="H86" s="187"/>
      <c r="I86" s="174"/>
      <c r="J86" s="174"/>
      <c r="K86" s="174"/>
      <c r="L86" s="174"/>
      <c r="M86" s="121"/>
      <c r="N86" s="121"/>
      <c r="O86" s="121"/>
      <c r="P86" s="121"/>
      <c r="Q86" s="113"/>
      <c r="R86" s="113"/>
    </row>
    <row r="87" spans="1:18" ht="45" hidden="1" customHeight="1" x14ac:dyDescent="0.35">
      <c r="B87" s="40"/>
      <c r="C87" s="40"/>
      <c r="D87" s="40"/>
      <c r="E87" s="40"/>
      <c r="F87" s="188" t="s">
        <v>286</v>
      </c>
      <c r="G87" s="181"/>
      <c r="H87" s="187">
        <f t="shared" ref="H87:H92" si="6">I87+M87</f>
        <v>0</v>
      </c>
      <c r="I87" s="174"/>
      <c r="J87" s="174"/>
      <c r="K87" s="174"/>
      <c r="L87" s="174"/>
      <c r="M87" s="121"/>
      <c r="N87" s="121"/>
      <c r="O87" s="121"/>
      <c r="P87" s="121"/>
      <c r="Q87" s="113"/>
      <c r="R87" s="113"/>
    </row>
    <row r="88" spans="1:18" ht="86.25" hidden="1" customHeight="1" x14ac:dyDescent="0.35">
      <c r="B88" s="40"/>
      <c r="C88" s="40"/>
      <c r="D88" s="40"/>
      <c r="E88" s="40"/>
      <c r="F88" s="188" t="s">
        <v>86</v>
      </c>
      <c r="G88" s="181"/>
      <c r="H88" s="187">
        <f t="shared" si="6"/>
        <v>0</v>
      </c>
      <c r="I88" s="174"/>
      <c r="J88" s="174"/>
      <c r="K88" s="174"/>
      <c r="L88" s="174"/>
      <c r="M88" s="121"/>
      <c r="N88" s="121"/>
      <c r="O88" s="121"/>
      <c r="P88" s="121"/>
      <c r="Q88" s="113"/>
      <c r="R88" s="113"/>
    </row>
    <row r="89" spans="1:18" ht="53.25" hidden="1" customHeight="1" x14ac:dyDescent="0.35">
      <c r="B89" s="40"/>
      <c r="C89" s="40"/>
      <c r="D89" s="40"/>
      <c r="E89" s="40"/>
      <c r="F89" s="188" t="s">
        <v>287</v>
      </c>
      <c r="G89" s="181"/>
      <c r="H89" s="187">
        <f t="shared" si="6"/>
        <v>0</v>
      </c>
      <c r="I89" s="174"/>
      <c r="J89" s="174"/>
      <c r="K89" s="174"/>
      <c r="L89" s="174"/>
      <c r="M89" s="121"/>
      <c r="N89" s="121"/>
      <c r="O89" s="121"/>
      <c r="P89" s="121"/>
      <c r="Q89" s="113"/>
      <c r="R89" s="113"/>
    </row>
    <row r="90" spans="1:18" ht="171.75" hidden="1" customHeight="1" x14ac:dyDescent="0.35">
      <c r="B90" s="40"/>
      <c r="C90" s="40"/>
      <c r="D90" s="40"/>
      <c r="E90" s="40"/>
      <c r="F90" s="188" t="s">
        <v>494</v>
      </c>
      <c r="G90" s="181"/>
      <c r="H90" s="187">
        <f t="shared" si="6"/>
        <v>0</v>
      </c>
      <c r="I90" s="174"/>
      <c r="J90" s="174"/>
      <c r="K90" s="174"/>
      <c r="L90" s="174"/>
      <c r="M90" s="121"/>
      <c r="N90" s="121"/>
      <c r="O90" s="121"/>
      <c r="P90" s="121"/>
      <c r="Q90" s="113"/>
      <c r="R90" s="113"/>
    </row>
    <row r="91" spans="1:18" ht="63.75" hidden="1" customHeight="1" x14ac:dyDescent="0.35">
      <c r="B91" s="40"/>
      <c r="C91" s="40"/>
      <c r="D91" s="40"/>
      <c r="E91" s="40"/>
      <c r="F91" s="188" t="s">
        <v>288</v>
      </c>
      <c r="G91" s="181"/>
      <c r="H91" s="187">
        <f t="shared" si="6"/>
        <v>0</v>
      </c>
      <c r="I91" s="174"/>
      <c r="J91" s="174"/>
      <c r="K91" s="174"/>
      <c r="L91" s="174"/>
      <c r="M91" s="121"/>
      <c r="N91" s="121"/>
      <c r="O91" s="121"/>
      <c r="P91" s="121"/>
      <c r="Q91" s="113"/>
      <c r="R91" s="113"/>
    </row>
    <row r="92" spans="1:18" ht="51" hidden="1" customHeight="1" x14ac:dyDescent="0.35">
      <c r="B92" s="34" t="s">
        <v>455</v>
      </c>
      <c r="C92" s="34" t="s">
        <v>456</v>
      </c>
      <c r="D92" s="34" t="s">
        <v>457</v>
      </c>
      <c r="E92" s="40" t="s">
        <v>458</v>
      </c>
      <c r="F92" s="188" t="s">
        <v>459</v>
      </c>
      <c r="G92" s="181"/>
      <c r="H92" s="187">
        <f t="shared" si="6"/>
        <v>0</v>
      </c>
      <c r="I92" s="174">
        <v>0</v>
      </c>
      <c r="J92" s="174"/>
      <c r="K92" s="174">
        <v>0</v>
      </c>
      <c r="L92" s="174">
        <v>0</v>
      </c>
      <c r="M92" s="121"/>
      <c r="N92" s="174">
        <v>0</v>
      </c>
      <c r="O92" s="174">
        <v>0</v>
      </c>
      <c r="P92" s="174">
        <v>0</v>
      </c>
      <c r="Q92" s="113"/>
      <c r="R92" s="113"/>
    </row>
    <row r="93" spans="1:18" ht="77.25" customHeight="1" x14ac:dyDescent="0.35">
      <c r="B93" s="40"/>
      <c r="C93" s="40"/>
      <c r="D93" s="40"/>
      <c r="E93" s="40"/>
      <c r="F93" s="183" t="s">
        <v>573</v>
      </c>
      <c r="G93" s="181"/>
      <c r="H93" s="187"/>
      <c r="I93" s="177">
        <f>I94</f>
        <v>85000</v>
      </c>
      <c r="J93" s="177">
        <f>J94</f>
        <v>37900</v>
      </c>
      <c r="K93" s="177">
        <f>K94</f>
        <v>1000</v>
      </c>
      <c r="L93" s="177">
        <f>L94</f>
        <v>0</v>
      </c>
      <c r="M93" s="185"/>
      <c r="N93" s="185"/>
      <c r="O93" s="185"/>
      <c r="P93" s="185"/>
      <c r="Q93" s="113"/>
      <c r="R93" s="113"/>
    </row>
    <row r="94" spans="1:18" ht="64.5" customHeight="1" x14ac:dyDescent="0.35">
      <c r="B94" s="39" t="s">
        <v>242</v>
      </c>
      <c r="C94" s="40">
        <v>3121</v>
      </c>
      <c r="D94" s="40">
        <v>1040</v>
      </c>
      <c r="E94" s="40" t="s">
        <v>251</v>
      </c>
      <c r="F94" s="188" t="s">
        <v>595</v>
      </c>
      <c r="G94" s="181"/>
      <c r="H94" s="185"/>
      <c r="I94" s="178">
        <v>85000</v>
      </c>
      <c r="J94" s="178">
        <v>37900</v>
      </c>
      <c r="K94" s="178">
        <v>1000</v>
      </c>
      <c r="L94" s="174">
        <v>0</v>
      </c>
      <c r="M94" s="185"/>
      <c r="N94" s="185"/>
      <c r="O94" s="185"/>
      <c r="P94" s="185"/>
      <c r="Q94" s="113"/>
      <c r="R94" s="113"/>
    </row>
    <row r="95" spans="1:18" s="48" customFormat="1" ht="35.25" hidden="1" customHeight="1" x14ac:dyDescent="0.3">
      <c r="A95" s="47"/>
      <c r="B95" s="112"/>
      <c r="C95" s="112"/>
      <c r="D95" s="112"/>
      <c r="E95" s="112"/>
      <c r="F95" s="183" t="s">
        <v>91</v>
      </c>
      <c r="G95" s="181" t="s">
        <v>187</v>
      </c>
      <c r="H95" s="191">
        <f>I95+M95</f>
        <v>0</v>
      </c>
      <c r="I95" s="177">
        <f t="shared" ref="I95:P95" si="7">I96</f>
        <v>0</v>
      </c>
      <c r="J95" s="177">
        <f t="shared" si="7"/>
        <v>0</v>
      </c>
      <c r="K95" s="177">
        <f t="shared" si="7"/>
        <v>0</v>
      </c>
      <c r="L95" s="177">
        <f t="shared" si="7"/>
        <v>0</v>
      </c>
      <c r="M95" s="177">
        <f t="shared" si="7"/>
        <v>0</v>
      </c>
      <c r="N95" s="177">
        <f t="shared" si="7"/>
        <v>0</v>
      </c>
      <c r="O95" s="177">
        <f t="shared" si="7"/>
        <v>0</v>
      </c>
      <c r="P95" s="177">
        <f t="shared" si="7"/>
        <v>0</v>
      </c>
      <c r="Q95" s="114"/>
      <c r="R95" s="114"/>
    </row>
    <row r="96" spans="1:18" ht="76.5" hidden="1" customHeight="1" x14ac:dyDescent="0.35">
      <c r="B96" s="34" t="s">
        <v>92</v>
      </c>
      <c r="C96" s="34" t="s">
        <v>93</v>
      </c>
      <c r="D96" s="34" t="s">
        <v>94</v>
      </c>
      <c r="E96" s="60" t="s">
        <v>95</v>
      </c>
      <c r="F96" s="188" t="s">
        <v>96</v>
      </c>
      <c r="G96" s="181"/>
      <c r="H96" s="187">
        <f>I96+M96</f>
        <v>0</v>
      </c>
      <c r="I96" s="178"/>
      <c r="J96" s="178"/>
      <c r="K96" s="178"/>
      <c r="L96" s="174"/>
      <c r="M96" s="185"/>
      <c r="N96" s="174"/>
      <c r="O96" s="185"/>
      <c r="P96" s="185"/>
      <c r="Q96" s="113"/>
      <c r="R96" s="113"/>
    </row>
    <row r="97" spans="1:16" s="48" customFormat="1" ht="54.75" customHeight="1" x14ac:dyDescent="0.2">
      <c r="A97" s="47"/>
      <c r="B97" s="33"/>
      <c r="C97" s="33"/>
      <c r="D97" s="33"/>
      <c r="E97" s="33"/>
      <c r="F97" s="183" t="s">
        <v>574</v>
      </c>
      <c r="G97" s="181" t="s">
        <v>188</v>
      </c>
      <c r="H97" s="191">
        <f>I97+M97</f>
        <v>1179100</v>
      </c>
      <c r="I97" s="177">
        <f t="shared" ref="I97:P97" si="8">I98+I99+I100+I102+I103+I106</f>
        <v>1179100</v>
      </c>
      <c r="J97" s="177">
        <f t="shared" si="8"/>
        <v>455856</v>
      </c>
      <c r="K97" s="177">
        <f t="shared" si="8"/>
        <v>50774</v>
      </c>
      <c r="L97" s="177">
        <f t="shared" si="8"/>
        <v>9092.61</v>
      </c>
      <c r="M97" s="177">
        <f t="shared" si="8"/>
        <v>0</v>
      </c>
      <c r="N97" s="177">
        <f t="shared" si="8"/>
        <v>0</v>
      </c>
      <c r="O97" s="177">
        <f t="shared" si="8"/>
        <v>0</v>
      </c>
      <c r="P97" s="177">
        <f t="shared" si="8"/>
        <v>0</v>
      </c>
    </row>
    <row r="98" spans="1:16" s="48" customFormat="1" ht="78" customHeight="1" x14ac:dyDescent="0.2">
      <c r="A98" s="47"/>
      <c r="B98" s="1">
        <v>813031</v>
      </c>
      <c r="C98" s="1">
        <v>3031</v>
      </c>
      <c r="D98" s="1">
        <v>1030</v>
      </c>
      <c r="E98" s="25" t="s">
        <v>121</v>
      </c>
      <c r="F98" s="188" t="s">
        <v>140</v>
      </c>
      <c r="G98" s="181"/>
      <c r="H98" s="191"/>
      <c r="I98" s="174">
        <v>12000</v>
      </c>
      <c r="J98" s="174">
        <v>8000</v>
      </c>
      <c r="K98" s="174">
        <v>0</v>
      </c>
      <c r="L98" s="174">
        <v>0</v>
      </c>
      <c r="M98" s="176"/>
      <c r="N98" s="176"/>
      <c r="O98" s="176"/>
      <c r="P98" s="176"/>
    </row>
    <row r="99" spans="1:16" s="48" customFormat="1" ht="58.5" customHeight="1" x14ac:dyDescent="0.2">
      <c r="A99" s="47"/>
      <c r="B99" s="1">
        <v>813033</v>
      </c>
      <c r="C99" s="1">
        <v>3033</v>
      </c>
      <c r="D99" s="1"/>
      <c r="E99" s="25" t="s">
        <v>128</v>
      </c>
      <c r="F99" s="188" t="s">
        <v>142</v>
      </c>
      <c r="G99" s="181"/>
      <c r="H99" s="186"/>
      <c r="I99" s="174">
        <v>24000</v>
      </c>
      <c r="J99" s="174"/>
      <c r="K99" s="174">
        <v>0</v>
      </c>
      <c r="L99" s="174">
        <v>0</v>
      </c>
      <c r="M99" s="176"/>
      <c r="N99" s="176"/>
      <c r="O99" s="176"/>
      <c r="P99" s="176"/>
    </row>
    <row r="100" spans="1:16" ht="152.25" customHeight="1" x14ac:dyDescent="0.4">
      <c r="B100" s="34" t="s">
        <v>97</v>
      </c>
      <c r="C100" s="34" t="s">
        <v>98</v>
      </c>
      <c r="D100" s="34" t="s">
        <v>99</v>
      </c>
      <c r="E100" s="60" t="s">
        <v>100</v>
      </c>
      <c r="F100" s="190" t="s">
        <v>101</v>
      </c>
      <c r="G100" s="181"/>
      <c r="H100" s="187">
        <f>I100+M100</f>
        <v>208500</v>
      </c>
      <c r="I100" s="174">
        <v>208500</v>
      </c>
      <c r="J100" s="174">
        <v>27800</v>
      </c>
      <c r="K100" s="174">
        <v>17500</v>
      </c>
      <c r="L100" s="174">
        <v>641.61</v>
      </c>
      <c r="M100" s="185"/>
      <c r="N100" s="185"/>
      <c r="O100" s="185"/>
      <c r="P100" s="185"/>
    </row>
    <row r="101" spans="1:16" ht="39" hidden="1" x14ac:dyDescent="0.4">
      <c r="B101" s="34" t="s">
        <v>102</v>
      </c>
      <c r="C101" s="34" t="s">
        <v>103</v>
      </c>
      <c r="D101" s="34"/>
      <c r="E101" s="60" t="s">
        <v>104</v>
      </c>
      <c r="F101" s="190"/>
      <c r="G101" s="181"/>
      <c r="H101" s="187">
        <f>I101+M101</f>
        <v>0</v>
      </c>
      <c r="I101" s="174"/>
      <c r="J101" s="174"/>
      <c r="K101" s="174"/>
      <c r="L101" s="185"/>
      <c r="M101" s="185"/>
      <c r="N101" s="185"/>
      <c r="O101" s="185"/>
      <c r="P101" s="185"/>
    </row>
    <row r="102" spans="1:16" ht="186.75" customHeight="1" x14ac:dyDescent="0.4">
      <c r="B102" s="34" t="s">
        <v>105</v>
      </c>
      <c r="C102" s="34" t="s">
        <v>106</v>
      </c>
      <c r="D102" s="34" t="s">
        <v>107</v>
      </c>
      <c r="E102" s="60" t="s">
        <v>108</v>
      </c>
      <c r="F102" s="190" t="s">
        <v>109</v>
      </c>
      <c r="G102" s="181"/>
      <c r="H102" s="187">
        <f>I102+M102</f>
        <v>762000</v>
      </c>
      <c r="I102" s="174">
        <v>762000</v>
      </c>
      <c r="J102" s="174">
        <v>327272</v>
      </c>
      <c r="K102" s="174">
        <v>19300</v>
      </c>
      <c r="L102" s="174">
        <v>3000</v>
      </c>
      <c r="M102" s="185"/>
      <c r="N102" s="185"/>
      <c r="O102" s="185"/>
      <c r="P102" s="185"/>
    </row>
    <row r="103" spans="1:16" ht="103.5" customHeight="1" x14ac:dyDescent="0.4">
      <c r="B103" s="34" t="s">
        <v>110</v>
      </c>
      <c r="C103" s="34" t="s">
        <v>111</v>
      </c>
      <c r="D103" s="34" t="s">
        <v>107</v>
      </c>
      <c r="E103" s="60" t="s">
        <v>112</v>
      </c>
      <c r="F103" s="190" t="s">
        <v>113</v>
      </c>
      <c r="G103" s="181"/>
      <c r="H103" s="187">
        <f>I103+M103</f>
        <v>74600</v>
      </c>
      <c r="I103" s="178">
        <v>74600</v>
      </c>
      <c r="J103" s="174">
        <v>62784</v>
      </c>
      <c r="K103" s="174">
        <v>6974</v>
      </c>
      <c r="L103" s="174">
        <v>4557</v>
      </c>
      <c r="M103" s="185"/>
      <c r="N103" s="185"/>
      <c r="O103" s="185"/>
      <c r="P103" s="185"/>
    </row>
    <row r="104" spans="1:16" ht="16.5" hidden="1" customHeight="1" x14ac:dyDescent="0.4">
      <c r="B104" s="34" t="s">
        <v>114</v>
      </c>
      <c r="C104" s="34" t="s">
        <v>115</v>
      </c>
      <c r="D104" s="34" t="s">
        <v>48</v>
      </c>
      <c r="E104" s="60" t="s">
        <v>116</v>
      </c>
      <c r="F104" s="190" t="s">
        <v>117</v>
      </c>
      <c r="G104" s="181"/>
      <c r="H104" s="187">
        <f>I104+M104</f>
        <v>0</v>
      </c>
      <c r="I104" s="178"/>
      <c r="J104" s="178"/>
      <c r="K104" s="178"/>
      <c r="L104" s="185"/>
      <c r="M104" s="185"/>
      <c r="N104" s="185"/>
      <c r="O104" s="185"/>
      <c r="P104" s="185"/>
    </row>
    <row r="105" spans="1:16" ht="16.5" hidden="1" customHeight="1" x14ac:dyDescent="0.4">
      <c r="B105" s="34"/>
      <c r="C105" s="34"/>
      <c r="D105" s="34"/>
      <c r="E105" s="60"/>
      <c r="F105" s="190"/>
      <c r="G105" s="181"/>
      <c r="H105" s="187"/>
      <c r="I105" s="178"/>
      <c r="J105" s="178"/>
      <c r="K105" s="178"/>
      <c r="L105" s="185"/>
      <c r="M105" s="185"/>
      <c r="N105" s="185"/>
      <c r="O105" s="185"/>
      <c r="P105" s="185"/>
    </row>
    <row r="106" spans="1:16" ht="167.25" customHeight="1" x14ac:dyDescent="0.4">
      <c r="B106" s="34" t="s">
        <v>136</v>
      </c>
      <c r="C106" s="34" t="s">
        <v>137</v>
      </c>
      <c r="D106" s="34" t="s">
        <v>138</v>
      </c>
      <c r="E106" s="60" t="s">
        <v>139</v>
      </c>
      <c r="F106" s="190" t="s">
        <v>268</v>
      </c>
      <c r="G106" s="181"/>
      <c r="H106" s="187"/>
      <c r="I106" s="174">
        <v>98000</v>
      </c>
      <c r="J106" s="174">
        <v>30000</v>
      </c>
      <c r="K106" s="174">
        <v>7000</v>
      </c>
      <c r="L106" s="174">
        <v>894</v>
      </c>
      <c r="M106" s="185"/>
      <c r="N106" s="185"/>
      <c r="O106" s="185"/>
      <c r="P106" s="185"/>
    </row>
    <row r="107" spans="1:16" ht="48" hidden="1" customHeight="1" x14ac:dyDescent="0.4">
      <c r="B107" s="34" t="s">
        <v>114</v>
      </c>
      <c r="C107" s="34" t="s">
        <v>115</v>
      </c>
      <c r="D107" s="34" t="s">
        <v>48</v>
      </c>
      <c r="E107" s="60" t="s">
        <v>116</v>
      </c>
      <c r="F107" s="192" t="s">
        <v>289</v>
      </c>
      <c r="G107" s="181"/>
      <c r="H107" s="185"/>
      <c r="I107" s="178">
        <v>0</v>
      </c>
      <c r="J107" s="178"/>
      <c r="K107" s="178">
        <v>0</v>
      </c>
      <c r="L107" s="178">
        <v>0</v>
      </c>
      <c r="M107" s="185"/>
      <c r="N107" s="174"/>
      <c r="O107" s="185"/>
      <c r="P107" s="174"/>
    </row>
    <row r="108" spans="1:16" ht="63.75" hidden="1" customHeight="1" x14ac:dyDescent="0.35">
      <c r="B108" s="34"/>
      <c r="C108" s="34"/>
      <c r="D108" s="34"/>
      <c r="E108" s="60"/>
      <c r="F108" s="193" t="s">
        <v>354</v>
      </c>
      <c r="G108" s="181"/>
      <c r="H108" s="185"/>
      <c r="I108" s="177">
        <f>I111+I109+I110</f>
        <v>0</v>
      </c>
      <c r="J108" s="177">
        <f>J111+J109+J110</f>
        <v>0</v>
      </c>
      <c r="K108" s="177">
        <f>K111+K109+K110</f>
        <v>0</v>
      </c>
      <c r="L108" s="177">
        <f>L111+L109+L110</f>
        <v>0</v>
      </c>
      <c r="M108" s="178">
        <f>M111</f>
        <v>0</v>
      </c>
      <c r="N108" s="177">
        <f>SUM(N109:N111)</f>
        <v>0</v>
      </c>
      <c r="O108" s="177">
        <f>SUM(O109:O111)</f>
        <v>0</v>
      </c>
      <c r="P108" s="177">
        <f>SUM(P109:P111)</f>
        <v>0</v>
      </c>
    </row>
    <row r="109" spans="1:16" ht="54.75" hidden="1" customHeight="1" x14ac:dyDescent="0.4">
      <c r="B109" s="34" t="s">
        <v>280</v>
      </c>
      <c r="C109" s="34" t="s">
        <v>281</v>
      </c>
      <c r="D109" s="34" t="s">
        <v>250</v>
      </c>
      <c r="E109" s="60" t="s">
        <v>403</v>
      </c>
      <c r="F109" s="192" t="s">
        <v>575</v>
      </c>
      <c r="G109" s="181"/>
      <c r="H109" s="185"/>
      <c r="I109" s="174"/>
      <c r="J109" s="174"/>
      <c r="K109" s="174"/>
      <c r="L109" s="174"/>
      <c r="M109" s="178"/>
      <c r="N109" s="174"/>
      <c r="O109" s="174"/>
      <c r="P109" s="174"/>
    </row>
    <row r="110" spans="1:16" ht="54.75" hidden="1" customHeight="1" x14ac:dyDescent="0.4">
      <c r="B110" s="34" t="s">
        <v>479</v>
      </c>
      <c r="C110" s="34" t="s">
        <v>480</v>
      </c>
      <c r="D110" s="34" t="s">
        <v>71</v>
      </c>
      <c r="E110" s="60" t="s">
        <v>481</v>
      </c>
      <c r="F110" s="192" t="s">
        <v>484</v>
      </c>
      <c r="G110" s="181"/>
      <c r="H110" s="185"/>
      <c r="I110" s="174"/>
      <c r="J110" s="174"/>
      <c r="K110" s="174"/>
      <c r="L110" s="174"/>
      <c r="M110" s="178"/>
      <c r="N110" s="174"/>
      <c r="O110" s="174"/>
      <c r="P110" s="174"/>
    </row>
    <row r="111" spans="1:16" ht="64.5" hidden="1" customHeight="1" x14ac:dyDescent="0.4">
      <c r="B111" s="109" t="s">
        <v>136</v>
      </c>
      <c r="C111" s="109" t="s">
        <v>137</v>
      </c>
      <c r="D111" s="109" t="s">
        <v>138</v>
      </c>
      <c r="E111" s="110" t="s">
        <v>139</v>
      </c>
      <c r="F111" s="192" t="s">
        <v>355</v>
      </c>
      <c r="G111" s="181"/>
      <c r="H111" s="185"/>
      <c r="I111" s="178"/>
      <c r="J111" s="178"/>
      <c r="K111" s="178"/>
      <c r="L111" s="178"/>
      <c r="M111" s="185"/>
      <c r="N111" s="174"/>
      <c r="O111" s="174"/>
      <c r="P111" s="174"/>
    </row>
    <row r="112" spans="1:16" s="48" customFormat="1" ht="68.25" customHeight="1" x14ac:dyDescent="0.2">
      <c r="A112" s="47"/>
      <c r="B112" s="109"/>
      <c r="C112" s="109"/>
      <c r="D112" s="109"/>
      <c r="E112" s="110"/>
      <c r="F112" s="183" t="s">
        <v>118</v>
      </c>
      <c r="G112" s="181" t="s">
        <v>189</v>
      </c>
      <c r="H112" s="191">
        <f t="shared" ref="H112:H121" si="9">I112+M112</f>
        <v>7077180</v>
      </c>
      <c r="I112" s="177">
        <f t="shared" ref="I112:P112" si="10">I113+I114+I115+I116+I117+I118+I119+I120+I121</f>
        <v>7077180</v>
      </c>
      <c r="J112" s="177">
        <f t="shared" si="10"/>
        <v>5788601</v>
      </c>
      <c r="K112" s="177">
        <f t="shared" si="10"/>
        <v>410116</v>
      </c>
      <c r="L112" s="177">
        <f t="shared" si="10"/>
        <v>101725.57</v>
      </c>
      <c r="M112" s="176">
        <f t="shared" si="10"/>
        <v>0</v>
      </c>
      <c r="N112" s="176">
        <f t="shared" si="10"/>
        <v>0</v>
      </c>
      <c r="O112" s="176">
        <f t="shared" si="10"/>
        <v>0</v>
      </c>
      <c r="P112" s="176">
        <f t="shared" si="10"/>
        <v>0</v>
      </c>
    </row>
    <row r="113" spans="2:16" ht="66.75" customHeight="1" x14ac:dyDescent="0.3">
      <c r="B113" s="34" t="s">
        <v>119</v>
      </c>
      <c r="C113" s="34" t="s">
        <v>120</v>
      </c>
      <c r="D113" s="34" t="s">
        <v>107</v>
      </c>
      <c r="E113" s="35" t="s">
        <v>121</v>
      </c>
      <c r="F113" s="188" t="s">
        <v>140</v>
      </c>
      <c r="G113" s="181"/>
      <c r="H113" s="187">
        <f t="shared" si="9"/>
        <v>25000</v>
      </c>
      <c r="I113" s="174">
        <v>25000</v>
      </c>
      <c r="J113" s="174">
        <v>13300</v>
      </c>
      <c r="K113" s="174">
        <v>2500</v>
      </c>
      <c r="L113" s="174">
        <v>0</v>
      </c>
      <c r="M113" s="185"/>
      <c r="N113" s="185"/>
      <c r="O113" s="185"/>
      <c r="P113" s="185"/>
    </row>
    <row r="114" spans="2:16" ht="68.25" customHeight="1" x14ac:dyDescent="0.3">
      <c r="B114" s="34" t="s">
        <v>122</v>
      </c>
      <c r="C114" s="34" t="s">
        <v>123</v>
      </c>
      <c r="D114" s="34" t="s">
        <v>124</v>
      </c>
      <c r="E114" s="35" t="s">
        <v>125</v>
      </c>
      <c r="F114" s="188" t="s">
        <v>141</v>
      </c>
      <c r="G114" s="181"/>
      <c r="H114" s="187">
        <f t="shared" si="9"/>
        <v>153000</v>
      </c>
      <c r="I114" s="174">
        <v>153000</v>
      </c>
      <c r="J114" s="174">
        <v>152330</v>
      </c>
      <c r="K114" s="174">
        <v>12750</v>
      </c>
      <c r="L114" s="174">
        <v>0</v>
      </c>
      <c r="M114" s="185"/>
      <c r="N114" s="185"/>
      <c r="O114" s="185"/>
      <c r="P114" s="185"/>
    </row>
    <row r="115" spans="2:16" ht="80.25" customHeight="1" x14ac:dyDescent="0.3">
      <c r="B115" s="34" t="s">
        <v>126</v>
      </c>
      <c r="C115" s="34" t="s">
        <v>127</v>
      </c>
      <c r="D115" s="34" t="s">
        <v>124</v>
      </c>
      <c r="E115" s="60" t="s">
        <v>128</v>
      </c>
      <c r="F115" s="188" t="s">
        <v>142</v>
      </c>
      <c r="G115" s="181"/>
      <c r="H115" s="187">
        <f t="shared" si="9"/>
        <v>3000000</v>
      </c>
      <c r="I115" s="174">
        <v>3000000</v>
      </c>
      <c r="J115" s="174">
        <v>2849411</v>
      </c>
      <c r="K115" s="174">
        <v>88000</v>
      </c>
      <c r="L115" s="174">
        <v>22005.32</v>
      </c>
      <c r="M115" s="185"/>
      <c r="N115" s="185"/>
      <c r="O115" s="185"/>
      <c r="P115" s="185"/>
    </row>
    <row r="116" spans="2:16" ht="95.25" customHeight="1" x14ac:dyDescent="0.3">
      <c r="B116" s="34" t="s">
        <v>129</v>
      </c>
      <c r="C116" s="34" t="s">
        <v>130</v>
      </c>
      <c r="D116" s="34" t="s">
        <v>124</v>
      </c>
      <c r="E116" s="60" t="s">
        <v>131</v>
      </c>
      <c r="F116" s="188" t="s">
        <v>143</v>
      </c>
      <c r="G116" s="181"/>
      <c r="H116" s="187">
        <f t="shared" si="9"/>
        <v>160000</v>
      </c>
      <c r="I116" s="174">
        <v>160000</v>
      </c>
      <c r="J116" s="174">
        <v>130000</v>
      </c>
      <c r="K116" s="174">
        <v>22000</v>
      </c>
      <c r="L116" s="174">
        <v>0</v>
      </c>
      <c r="M116" s="185"/>
      <c r="N116" s="185"/>
      <c r="O116" s="185"/>
      <c r="P116" s="185"/>
    </row>
    <row r="117" spans="2:16" ht="178.5" customHeight="1" x14ac:dyDescent="0.3">
      <c r="B117" s="34" t="s">
        <v>132</v>
      </c>
      <c r="C117" s="34" t="s">
        <v>133</v>
      </c>
      <c r="D117" s="34" t="s">
        <v>134</v>
      </c>
      <c r="E117" s="35" t="s">
        <v>135</v>
      </c>
      <c r="F117" s="188" t="s">
        <v>144</v>
      </c>
      <c r="G117" s="181"/>
      <c r="H117" s="187">
        <f t="shared" si="9"/>
        <v>211200</v>
      </c>
      <c r="I117" s="174">
        <v>211200</v>
      </c>
      <c r="J117" s="174">
        <v>155000</v>
      </c>
      <c r="K117" s="174">
        <v>17600</v>
      </c>
      <c r="L117" s="174">
        <v>13589.44</v>
      </c>
      <c r="M117" s="185"/>
      <c r="N117" s="185"/>
      <c r="O117" s="185"/>
      <c r="P117" s="185"/>
    </row>
    <row r="118" spans="2:16" ht="167.25" customHeight="1" x14ac:dyDescent="0.3">
      <c r="B118" s="34" t="s">
        <v>97</v>
      </c>
      <c r="C118" s="34" t="s">
        <v>98</v>
      </c>
      <c r="D118" s="34" t="s">
        <v>99</v>
      </c>
      <c r="E118" s="60" t="s">
        <v>100</v>
      </c>
      <c r="F118" s="188" t="s">
        <v>145</v>
      </c>
      <c r="G118" s="181"/>
      <c r="H118" s="187">
        <f t="shared" si="9"/>
        <v>190500</v>
      </c>
      <c r="I118" s="174">
        <v>190500</v>
      </c>
      <c r="J118" s="174">
        <v>91350</v>
      </c>
      <c r="K118" s="174">
        <v>15900</v>
      </c>
      <c r="L118" s="174">
        <v>8336.1</v>
      </c>
      <c r="M118" s="185"/>
      <c r="N118" s="185"/>
      <c r="O118" s="185"/>
      <c r="P118" s="185"/>
    </row>
    <row r="119" spans="2:16" ht="243" customHeight="1" x14ac:dyDescent="0.3">
      <c r="B119" s="34" t="s">
        <v>105</v>
      </c>
      <c r="C119" s="34" t="s">
        <v>106</v>
      </c>
      <c r="D119" s="34" t="s">
        <v>107</v>
      </c>
      <c r="E119" s="60" t="s">
        <v>108</v>
      </c>
      <c r="F119" s="188" t="s">
        <v>476</v>
      </c>
      <c r="G119" s="181"/>
      <c r="H119" s="187">
        <f t="shared" si="9"/>
        <v>761800</v>
      </c>
      <c r="I119" s="174">
        <v>761800</v>
      </c>
      <c r="J119" s="174">
        <v>592300</v>
      </c>
      <c r="K119" s="174">
        <v>46750</v>
      </c>
      <c r="L119" s="174">
        <v>0</v>
      </c>
      <c r="M119" s="185"/>
      <c r="N119" s="185"/>
      <c r="O119" s="185"/>
      <c r="P119" s="185"/>
    </row>
    <row r="120" spans="2:16" ht="206.25" customHeight="1" x14ac:dyDescent="0.3">
      <c r="B120" s="34" t="s">
        <v>110</v>
      </c>
      <c r="C120" s="34" t="s">
        <v>111</v>
      </c>
      <c r="D120" s="34" t="s">
        <v>107</v>
      </c>
      <c r="E120" s="60" t="s">
        <v>112</v>
      </c>
      <c r="F120" s="188" t="s">
        <v>576</v>
      </c>
      <c r="G120" s="181"/>
      <c r="H120" s="187">
        <f t="shared" si="9"/>
        <v>264200</v>
      </c>
      <c r="I120" s="174">
        <v>264200</v>
      </c>
      <c r="J120" s="174">
        <v>267700</v>
      </c>
      <c r="K120" s="174">
        <v>25816</v>
      </c>
      <c r="L120" s="174">
        <v>18743.68</v>
      </c>
      <c r="M120" s="185"/>
      <c r="N120" s="185"/>
      <c r="O120" s="185"/>
      <c r="P120" s="185"/>
    </row>
    <row r="121" spans="2:16" ht="157.5" customHeight="1" x14ac:dyDescent="0.3">
      <c r="B121" s="34" t="s">
        <v>136</v>
      </c>
      <c r="C121" s="34" t="s">
        <v>137</v>
      </c>
      <c r="D121" s="34" t="s">
        <v>138</v>
      </c>
      <c r="E121" s="60" t="s">
        <v>139</v>
      </c>
      <c r="F121" s="188" t="s">
        <v>508</v>
      </c>
      <c r="G121" s="181"/>
      <c r="H121" s="187">
        <f t="shared" si="9"/>
        <v>2311480</v>
      </c>
      <c r="I121" s="174">
        <v>2311480</v>
      </c>
      <c r="J121" s="174">
        <v>1537210</v>
      </c>
      <c r="K121" s="174">
        <v>178800</v>
      </c>
      <c r="L121" s="174">
        <v>39051.03</v>
      </c>
      <c r="M121" s="185"/>
      <c r="N121" s="185"/>
      <c r="O121" s="185"/>
      <c r="P121" s="185"/>
    </row>
    <row r="122" spans="2:16" ht="43.5" hidden="1" customHeight="1" x14ac:dyDescent="0.3">
      <c r="B122" s="34"/>
      <c r="C122" s="34"/>
      <c r="D122" s="34"/>
      <c r="E122" s="60"/>
      <c r="F122" s="197" t="s">
        <v>233</v>
      </c>
      <c r="G122" s="1"/>
      <c r="H122" s="151"/>
      <c r="I122" s="118">
        <f t="shared" ref="I122:O122" si="11">I123+I124+I126+I125+I127+I128+I133</f>
        <v>0</v>
      </c>
      <c r="J122" s="118">
        <f t="shared" si="11"/>
        <v>0</v>
      </c>
      <c r="K122" s="118"/>
      <c r="L122" s="118">
        <f t="shared" si="11"/>
        <v>0</v>
      </c>
      <c r="M122" s="118">
        <f t="shared" si="11"/>
        <v>0</v>
      </c>
      <c r="N122" s="118">
        <f t="shared" si="11"/>
        <v>0</v>
      </c>
      <c r="O122" s="118">
        <f t="shared" si="11"/>
        <v>0</v>
      </c>
      <c r="P122" s="118">
        <f>P123+P124+P126+P125+P127+P128+P133</f>
        <v>0</v>
      </c>
    </row>
    <row r="123" spans="2:16" ht="116.25" hidden="1" customHeight="1" x14ac:dyDescent="0.4">
      <c r="B123" s="29" t="s">
        <v>258</v>
      </c>
      <c r="C123" s="29" t="s">
        <v>259</v>
      </c>
      <c r="D123" s="29" t="s">
        <v>260</v>
      </c>
      <c r="E123" s="94" t="s">
        <v>261</v>
      </c>
      <c r="F123" s="194"/>
      <c r="G123" s="1"/>
      <c r="H123" s="151"/>
      <c r="I123" s="116"/>
      <c r="J123" s="116"/>
      <c r="K123" s="116"/>
      <c r="L123" s="120"/>
      <c r="M123" s="121"/>
      <c r="N123" s="121"/>
      <c r="O123" s="121"/>
      <c r="P123" s="121"/>
    </row>
    <row r="124" spans="2:16" ht="58.5" hidden="1" customHeight="1" x14ac:dyDescent="0.4">
      <c r="B124" s="29" t="s">
        <v>136</v>
      </c>
      <c r="C124" s="29" t="s">
        <v>137</v>
      </c>
      <c r="D124" s="29" t="s">
        <v>138</v>
      </c>
      <c r="E124" s="94" t="s">
        <v>139</v>
      </c>
      <c r="F124" s="194"/>
      <c r="G124" s="1"/>
      <c r="H124" s="151"/>
      <c r="I124" s="116"/>
      <c r="J124" s="116"/>
      <c r="K124" s="116"/>
      <c r="L124" s="120"/>
      <c r="M124" s="121"/>
      <c r="N124" s="121"/>
      <c r="O124" s="121"/>
      <c r="P124" s="121"/>
    </row>
    <row r="125" spans="2:16" ht="129.75" hidden="1" customHeight="1" x14ac:dyDescent="0.4">
      <c r="B125" s="34" t="s">
        <v>110</v>
      </c>
      <c r="C125" s="34" t="s">
        <v>111</v>
      </c>
      <c r="D125" s="34" t="s">
        <v>107</v>
      </c>
      <c r="E125" s="60" t="s">
        <v>112</v>
      </c>
      <c r="F125" s="194"/>
      <c r="G125" s="1"/>
      <c r="H125" s="151"/>
      <c r="I125" s="116"/>
      <c r="J125" s="116"/>
      <c r="K125" s="116"/>
      <c r="L125" s="120"/>
      <c r="M125" s="121"/>
      <c r="N125" s="121"/>
      <c r="O125" s="121"/>
      <c r="P125" s="121"/>
    </row>
    <row r="126" spans="2:16" ht="58.5" hidden="1" customHeight="1" x14ac:dyDescent="0.4">
      <c r="B126" s="29" t="s">
        <v>280</v>
      </c>
      <c r="C126" s="29" t="s">
        <v>281</v>
      </c>
      <c r="D126" s="29" t="s">
        <v>250</v>
      </c>
      <c r="E126" s="94" t="s">
        <v>219</v>
      </c>
      <c r="F126" s="194"/>
      <c r="G126" s="1"/>
      <c r="H126" s="151"/>
      <c r="I126" s="116"/>
      <c r="J126" s="116"/>
      <c r="K126" s="116"/>
      <c r="L126" s="120"/>
      <c r="M126" s="121"/>
      <c r="N126" s="116"/>
      <c r="O126" s="120"/>
      <c r="P126" s="120"/>
    </row>
    <row r="127" spans="2:16" ht="58.5" hidden="1" customHeight="1" x14ac:dyDescent="0.4">
      <c r="B127" s="29" t="s">
        <v>280</v>
      </c>
      <c r="C127" s="29" t="s">
        <v>281</v>
      </c>
      <c r="D127" s="29" t="s">
        <v>250</v>
      </c>
      <c r="E127" s="94" t="s">
        <v>219</v>
      </c>
      <c r="F127" s="194"/>
      <c r="G127" s="1"/>
      <c r="H127" s="151"/>
      <c r="I127" s="116"/>
      <c r="J127" s="116"/>
      <c r="K127" s="116"/>
      <c r="L127" s="120"/>
      <c r="M127" s="121"/>
      <c r="N127" s="121"/>
      <c r="O127" s="120"/>
      <c r="P127" s="120"/>
    </row>
    <row r="128" spans="2:16" ht="39" hidden="1" customHeight="1" x14ac:dyDescent="0.4">
      <c r="B128" s="29"/>
      <c r="C128" s="29"/>
      <c r="D128" s="29"/>
      <c r="E128" s="94"/>
      <c r="F128" s="194"/>
      <c r="G128" s="1"/>
      <c r="H128" s="151"/>
      <c r="I128" s="116"/>
      <c r="J128" s="116"/>
      <c r="K128" s="116"/>
      <c r="L128" s="120"/>
      <c r="M128" s="121"/>
      <c r="N128" s="121"/>
      <c r="O128" s="120"/>
      <c r="P128" s="120"/>
    </row>
    <row r="129" spans="1:183" ht="76.5" x14ac:dyDescent="0.3">
      <c r="B129" s="29"/>
      <c r="C129" s="29"/>
      <c r="D129" s="29"/>
      <c r="E129" s="60"/>
      <c r="F129" s="183" t="s">
        <v>389</v>
      </c>
      <c r="G129" s="181"/>
      <c r="H129" s="187"/>
      <c r="I129" s="177">
        <f>I130+I131+I132+I133+I134+I135+I136+I137</f>
        <v>44670</v>
      </c>
      <c r="J129" s="177">
        <f>J130+J131+J132+J133+J134+J135+J136+J137</f>
        <v>0</v>
      </c>
      <c r="K129" s="177">
        <f>K130+K131+K132+K133+K134+K135+K136+K137</f>
        <v>12816</v>
      </c>
      <c r="L129" s="177">
        <f>L130+L131+L132+L133+L134+L135+L136+L137</f>
        <v>0</v>
      </c>
      <c r="M129" s="177">
        <f>M131+M132+M134+M133+M135+M136+M137+M130</f>
        <v>0</v>
      </c>
      <c r="N129" s="177">
        <f>N131+N132+N134+N133+N135+N136+N137+N130</f>
        <v>0</v>
      </c>
      <c r="O129" s="177">
        <f>O131+O132+O134+O133+O135+O136+O137+O130</f>
        <v>0</v>
      </c>
      <c r="P129" s="177">
        <f>P131+P132+P134+P133+P135+P136+P137+P130</f>
        <v>0</v>
      </c>
    </row>
    <row r="130" spans="1:183" ht="39" hidden="1" customHeight="1" x14ac:dyDescent="0.4">
      <c r="B130" s="29" t="s">
        <v>383</v>
      </c>
      <c r="C130" s="29" t="s">
        <v>384</v>
      </c>
      <c r="D130" s="29" t="s">
        <v>371</v>
      </c>
      <c r="E130" s="31" t="s">
        <v>385</v>
      </c>
      <c r="F130" s="194"/>
      <c r="G130" s="181"/>
      <c r="H130" s="187"/>
      <c r="I130" s="174"/>
      <c r="J130" s="174"/>
      <c r="K130" s="174"/>
      <c r="L130" s="174"/>
      <c r="M130" s="174"/>
      <c r="N130" s="174"/>
      <c r="O130" s="174"/>
      <c r="P130" s="174"/>
    </row>
    <row r="131" spans="1:183" ht="55.5" hidden="1" customHeight="1" x14ac:dyDescent="0.4">
      <c r="B131" s="29" t="s">
        <v>280</v>
      </c>
      <c r="C131" s="29" t="s">
        <v>281</v>
      </c>
      <c r="D131" s="29" t="s">
        <v>250</v>
      </c>
      <c r="E131" s="60"/>
      <c r="F131" s="194"/>
      <c r="G131" s="181"/>
      <c r="H131" s="187"/>
      <c r="I131" s="174"/>
      <c r="J131" s="174"/>
      <c r="K131" s="174"/>
      <c r="L131" s="174"/>
      <c r="M131" s="185"/>
      <c r="N131" s="174"/>
      <c r="O131" s="174"/>
      <c r="P131" s="174"/>
    </row>
    <row r="132" spans="1:183" ht="102.75" customHeight="1" x14ac:dyDescent="0.4">
      <c r="B132" s="34" t="s">
        <v>87</v>
      </c>
      <c r="C132" s="34" t="s">
        <v>88</v>
      </c>
      <c r="D132" s="34" t="s">
        <v>89</v>
      </c>
      <c r="E132" s="60" t="s">
        <v>577</v>
      </c>
      <c r="F132" s="194" t="s">
        <v>572</v>
      </c>
      <c r="G132" s="181"/>
      <c r="H132" s="187"/>
      <c r="I132" s="174">
        <v>44670</v>
      </c>
      <c r="J132" s="174"/>
      <c r="K132" s="174">
        <v>12816</v>
      </c>
      <c r="L132" s="174">
        <v>0</v>
      </c>
      <c r="M132" s="185"/>
      <c r="N132" s="174"/>
      <c r="O132" s="174"/>
      <c r="P132" s="174"/>
    </row>
    <row r="133" spans="1:183" ht="40.5" hidden="1" customHeight="1" x14ac:dyDescent="0.4">
      <c r="B133" s="34" t="s">
        <v>357</v>
      </c>
      <c r="C133" s="34" t="s">
        <v>259</v>
      </c>
      <c r="D133" s="34"/>
      <c r="E133" s="60"/>
      <c r="F133" s="194" t="s">
        <v>356</v>
      </c>
      <c r="G133" s="181"/>
      <c r="H133" s="187"/>
      <c r="I133" s="174"/>
      <c r="J133" s="174"/>
      <c r="K133" s="174"/>
      <c r="L133" s="174"/>
      <c r="M133" s="185"/>
      <c r="N133" s="185"/>
      <c r="O133" s="174"/>
      <c r="P133" s="174"/>
    </row>
    <row r="134" spans="1:183" ht="34.15" hidden="1" customHeight="1" x14ac:dyDescent="0.4">
      <c r="B134" s="34" t="s">
        <v>242</v>
      </c>
      <c r="C134" s="34" t="s">
        <v>358</v>
      </c>
      <c r="D134" s="34" t="s">
        <v>154</v>
      </c>
      <c r="E134" s="60"/>
      <c r="F134" s="194" t="s">
        <v>483</v>
      </c>
      <c r="G134" s="181"/>
      <c r="H134" s="187"/>
      <c r="I134" s="174"/>
      <c r="J134" s="174"/>
      <c r="K134" s="174"/>
      <c r="L134" s="174"/>
      <c r="M134" s="185"/>
      <c r="N134" s="185"/>
      <c r="O134" s="174"/>
      <c r="P134" s="174"/>
    </row>
    <row r="135" spans="1:183" ht="76.5" hidden="1" x14ac:dyDescent="0.4">
      <c r="B135" s="34" t="s">
        <v>379</v>
      </c>
      <c r="C135" s="34" t="s">
        <v>180</v>
      </c>
      <c r="D135" s="34" t="s">
        <v>181</v>
      </c>
      <c r="E135" s="35" t="s">
        <v>182</v>
      </c>
      <c r="F135" s="194" t="s">
        <v>482</v>
      </c>
      <c r="G135" s="181"/>
      <c r="H135" s="187"/>
      <c r="I135" s="174"/>
      <c r="J135" s="174"/>
      <c r="K135" s="174"/>
      <c r="L135" s="174"/>
      <c r="M135" s="185"/>
      <c r="N135" s="185"/>
      <c r="O135" s="174"/>
      <c r="P135" s="174"/>
    </row>
    <row r="136" spans="1:183" ht="105" hidden="1" x14ac:dyDescent="0.4">
      <c r="B136" s="29" t="s">
        <v>114</v>
      </c>
      <c r="C136" s="29" t="s">
        <v>115</v>
      </c>
      <c r="D136" s="29" t="s">
        <v>48</v>
      </c>
      <c r="E136" s="31" t="s">
        <v>116</v>
      </c>
      <c r="F136" s="194" t="s">
        <v>382</v>
      </c>
      <c r="G136" s="181"/>
      <c r="H136" s="187"/>
      <c r="I136" s="174"/>
      <c r="J136" s="174"/>
      <c r="K136" s="174"/>
      <c r="L136" s="174"/>
      <c r="M136" s="185"/>
      <c r="N136" s="185"/>
      <c r="O136" s="174"/>
      <c r="P136" s="174"/>
    </row>
    <row r="137" spans="1:183" ht="131.25" hidden="1" x14ac:dyDescent="0.4">
      <c r="B137" s="29" t="s">
        <v>380</v>
      </c>
      <c r="C137" s="29" t="s">
        <v>274</v>
      </c>
      <c r="D137" s="29" t="s">
        <v>48</v>
      </c>
      <c r="E137" s="94" t="s">
        <v>275</v>
      </c>
      <c r="F137" s="194" t="s">
        <v>381</v>
      </c>
      <c r="G137" s="181"/>
      <c r="H137" s="187"/>
      <c r="I137" s="174"/>
      <c r="J137" s="174"/>
      <c r="K137" s="174"/>
      <c r="L137" s="174"/>
      <c r="M137" s="185"/>
      <c r="N137" s="185"/>
      <c r="O137" s="174"/>
      <c r="P137" s="174"/>
    </row>
    <row r="138" spans="1:183" s="55" customFormat="1" ht="25.5" customHeight="1" x14ac:dyDescent="0.2">
      <c r="A138" s="51"/>
      <c r="B138" s="54"/>
      <c r="C138" s="54"/>
      <c r="D138" s="54"/>
      <c r="E138" s="135" t="s">
        <v>7</v>
      </c>
      <c r="F138" s="302"/>
      <c r="G138" s="54"/>
      <c r="H138" s="150">
        <f>I138+M138</f>
        <v>20381755.039999999</v>
      </c>
      <c r="I138" s="122">
        <f>I129+I112+I97+I93+I54</f>
        <v>20144335</v>
      </c>
      <c r="J138" s="122">
        <f>J129+J112+J97+J93+J54</f>
        <v>6552277.04</v>
      </c>
      <c r="K138" s="122">
        <f>K129+K112+K97+K93+K54</f>
        <v>2215708</v>
      </c>
      <c r="L138" s="122">
        <f>L129+L112+L97+L93+L54</f>
        <v>210123.18</v>
      </c>
      <c r="M138" s="122">
        <f>M129+M112+M108+M97+M95+M93+M54</f>
        <v>237420.04</v>
      </c>
      <c r="N138" s="122">
        <f>N129+N112+N108+N97+N95+N93+N54</f>
        <v>583510</v>
      </c>
      <c r="O138" s="122">
        <f>O129+O112+O108+O97+O95+O93+O54</f>
        <v>583510</v>
      </c>
      <c r="P138" s="122">
        <f>P129+P112+P108+P97+P95+P93+P54</f>
        <v>0</v>
      </c>
      <c r="Q138" s="122">
        <f>Q112+Q97+Q95+Q54+Q93+Q122+Q108</f>
        <v>0</v>
      </c>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48"/>
      <c r="EK138" s="48"/>
      <c r="EL138" s="48"/>
      <c r="EM138" s="48"/>
      <c r="EN138" s="48"/>
      <c r="EO138" s="48"/>
      <c r="EP138" s="48"/>
      <c r="EQ138" s="48"/>
      <c r="ER138" s="48"/>
      <c r="ES138" s="48"/>
      <c r="ET138" s="48"/>
      <c r="EU138" s="48"/>
      <c r="EV138" s="48"/>
      <c r="EW138" s="48"/>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row>
    <row r="139" spans="1:183" s="55" customFormat="1" ht="56.25" customHeight="1" x14ac:dyDescent="0.2">
      <c r="A139" s="51"/>
      <c r="B139" s="56" t="s">
        <v>236</v>
      </c>
      <c r="C139" s="33"/>
      <c r="D139" s="33"/>
      <c r="E139" s="41" t="s">
        <v>235</v>
      </c>
      <c r="F139" s="197"/>
      <c r="G139" s="33"/>
      <c r="H139" s="119"/>
      <c r="I139" s="117"/>
      <c r="J139" s="117"/>
      <c r="K139" s="117"/>
      <c r="L139" s="117"/>
      <c r="M139" s="117"/>
      <c r="N139" s="117"/>
      <c r="O139" s="117"/>
      <c r="P139" s="117"/>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48"/>
      <c r="EK139" s="48"/>
      <c r="EL139" s="48"/>
      <c r="EM139" s="48"/>
      <c r="EN139" s="48"/>
      <c r="EO139" s="48"/>
      <c r="EP139" s="48"/>
      <c r="EQ139" s="48"/>
      <c r="ER139" s="48"/>
      <c r="ES139" s="48"/>
      <c r="ET139" s="48"/>
      <c r="EU139" s="48"/>
      <c r="EV139" s="48"/>
      <c r="EW139" s="48"/>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row>
    <row r="140" spans="1:183" s="55" customFormat="1" ht="75" hidden="1" customHeight="1" x14ac:dyDescent="0.3">
      <c r="A140" s="51"/>
      <c r="B140" s="34"/>
      <c r="C140" s="34"/>
      <c r="D140" s="34"/>
      <c r="E140" s="31"/>
      <c r="F140" s="183" t="s">
        <v>349</v>
      </c>
      <c r="G140" s="195"/>
      <c r="H140" s="186"/>
      <c r="I140" s="176">
        <f>I141+I142</f>
        <v>0</v>
      </c>
      <c r="J140" s="176">
        <f>J141+J142</f>
        <v>0</v>
      </c>
      <c r="K140" s="176">
        <f>K141+K142</f>
        <v>0</v>
      </c>
      <c r="L140" s="176">
        <f>L141+L142</f>
        <v>0</v>
      </c>
      <c r="M140" s="176"/>
      <c r="N140" s="176"/>
      <c r="O140" s="176"/>
      <c r="P140" s="176"/>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48"/>
      <c r="EK140" s="48"/>
      <c r="EL140" s="48"/>
      <c r="EM140" s="48"/>
      <c r="EN140" s="48"/>
      <c r="EO140" s="48"/>
      <c r="EP140" s="48"/>
      <c r="EQ140" s="48"/>
      <c r="ER140" s="48"/>
      <c r="ES140" s="48"/>
      <c r="ET140" s="48"/>
      <c r="EU140" s="48"/>
      <c r="EV140" s="48"/>
      <c r="EW140" s="48"/>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row>
    <row r="141" spans="1:183" s="55" customFormat="1" ht="73.5" hidden="1" customHeight="1" x14ac:dyDescent="0.3">
      <c r="A141" s="51"/>
      <c r="B141" s="34" t="s">
        <v>400</v>
      </c>
      <c r="C141" s="34" t="s">
        <v>384</v>
      </c>
      <c r="D141" s="34" t="s">
        <v>371</v>
      </c>
      <c r="E141" s="31" t="s">
        <v>394</v>
      </c>
      <c r="F141" s="188" t="s">
        <v>399</v>
      </c>
      <c r="G141" s="195"/>
      <c r="H141" s="186"/>
      <c r="I141" s="178"/>
      <c r="J141" s="178"/>
      <c r="K141" s="178"/>
      <c r="L141" s="178"/>
      <c r="M141" s="176"/>
      <c r="N141" s="176"/>
      <c r="O141" s="176"/>
      <c r="P141" s="176"/>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48"/>
      <c r="EK141" s="48"/>
      <c r="EL141" s="48"/>
      <c r="EM141" s="48"/>
      <c r="EN141" s="48"/>
      <c r="EO141" s="48"/>
      <c r="EP141" s="48"/>
      <c r="EQ141" s="48"/>
      <c r="ER141" s="48"/>
      <c r="ES141" s="48"/>
      <c r="ET141" s="48"/>
      <c r="EU141" s="48"/>
      <c r="EV141" s="48"/>
      <c r="EW141" s="48"/>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row>
    <row r="142" spans="1:183" s="55" customFormat="1" ht="102" hidden="1" customHeight="1" x14ac:dyDescent="0.2">
      <c r="A142" s="51"/>
      <c r="B142" s="39" t="s">
        <v>309</v>
      </c>
      <c r="C142" s="40">
        <v>3111</v>
      </c>
      <c r="D142" s="40">
        <v>1040</v>
      </c>
      <c r="E142" s="25" t="s">
        <v>310</v>
      </c>
      <c r="F142" s="188" t="s">
        <v>399</v>
      </c>
      <c r="G142" s="195"/>
      <c r="H142" s="186"/>
      <c r="I142" s="178"/>
      <c r="J142" s="178"/>
      <c r="K142" s="178"/>
      <c r="L142" s="178"/>
      <c r="M142" s="176"/>
      <c r="N142" s="176"/>
      <c r="O142" s="176"/>
      <c r="P142" s="176"/>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48"/>
      <c r="EK142" s="48"/>
      <c r="EL142" s="48"/>
      <c r="EM142" s="48"/>
      <c r="EN142" s="48"/>
      <c r="EO142" s="48"/>
      <c r="EP142" s="48"/>
      <c r="EQ142" s="48"/>
      <c r="ER142" s="48"/>
      <c r="ES142" s="48"/>
      <c r="ET142" s="48"/>
      <c r="EU142" s="48"/>
      <c r="EV142" s="48"/>
      <c r="EW142" s="48"/>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row>
    <row r="143" spans="1:183" s="55" customFormat="1" ht="60.75" customHeight="1" x14ac:dyDescent="0.2">
      <c r="A143" s="51"/>
      <c r="B143" s="38"/>
      <c r="C143" s="1"/>
      <c r="D143" s="1"/>
      <c r="E143" s="25"/>
      <c r="F143" s="183" t="s">
        <v>564</v>
      </c>
      <c r="G143" s="195"/>
      <c r="H143" s="186"/>
      <c r="I143" s="177">
        <f>I156+I157</f>
        <v>1678300</v>
      </c>
      <c r="J143" s="177">
        <f>J156+J157</f>
        <v>0</v>
      </c>
      <c r="K143" s="177">
        <f>K156+K157</f>
        <v>86200</v>
      </c>
      <c r="L143" s="177">
        <f>L156+L157</f>
        <v>43417.67</v>
      </c>
      <c r="M143" s="177">
        <f>M145+M146+M147</f>
        <v>0</v>
      </c>
      <c r="N143" s="177">
        <f>N145+N146+N147+N149+N150+N152</f>
        <v>0</v>
      </c>
      <c r="O143" s="177">
        <f>O145+O146+O147+O149+O150+O152</f>
        <v>0</v>
      </c>
      <c r="P143" s="177">
        <f>P145+P146+P147+P149+P150+P152</f>
        <v>0</v>
      </c>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48"/>
      <c r="EK143" s="48"/>
      <c r="EL143" s="48"/>
      <c r="EM143" s="48"/>
      <c r="EN143" s="48"/>
      <c r="EO143" s="48"/>
      <c r="EP143" s="48"/>
      <c r="EQ143" s="48"/>
      <c r="ER143" s="48"/>
      <c r="ES143" s="48"/>
      <c r="ET143" s="48"/>
      <c r="EU143" s="48"/>
      <c r="EV143" s="48"/>
      <c r="EW143" s="48"/>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row>
    <row r="144" spans="1:183" s="55" customFormat="1" ht="118.5" hidden="1" customHeight="1" x14ac:dyDescent="0.2">
      <c r="A144" s="51"/>
      <c r="B144" s="39" t="s">
        <v>309</v>
      </c>
      <c r="C144" s="40">
        <v>3111</v>
      </c>
      <c r="D144" s="40">
        <v>1040</v>
      </c>
      <c r="E144" s="25" t="s">
        <v>310</v>
      </c>
      <c r="F144" s="188" t="s">
        <v>477</v>
      </c>
      <c r="G144" s="195"/>
      <c r="H144" s="186"/>
      <c r="I144" s="174"/>
      <c r="J144" s="174"/>
      <c r="K144" s="174"/>
      <c r="L144" s="174"/>
      <c r="M144" s="178"/>
      <c r="N144" s="178"/>
      <c r="O144" s="178"/>
      <c r="P144" s="116"/>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48"/>
      <c r="EK144" s="48"/>
      <c r="EL144" s="48"/>
      <c r="EM144" s="48"/>
      <c r="EN144" s="48"/>
      <c r="EO144" s="48"/>
      <c r="EP144" s="48"/>
      <c r="EQ144" s="48"/>
      <c r="ER144" s="48"/>
      <c r="ES144" s="48"/>
      <c r="ET144" s="48"/>
      <c r="EU144" s="48"/>
      <c r="EV144" s="48"/>
      <c r="EW144" s="48"/>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row>
    <row r="145" spans="1:183" s="55" customFormat="1" ht="68.25" hidden="1" customHeight="1" x14ac:dyDescent="0.2">
      <c r="A145" s="51"/>
      <c r="B145" s="39" t="s">
        <v>419</v>
      </c>
      <c r="C145" s="40">
        <v>3112</v>
      </c>
      <c r="D145" s="40">
        <v>1040</v>
      </c>
      <c r="E145" s="25" t="s">
        <v>460</v>
      </c>
      <c r="F145" s="196" t="s">
        <v>237</v>
      </c>
      <c r="G145" s="195"/>
      <c r="H145" s="186"/>
      <c r="I145" s="174"/>
      <c r="J145" s="174"/>
      <c r="K145" s="174"/>
      <c r="L145" s="174"/>
      <c r="M145" s="178"/>
      <c r="N145" s="178"/>
      <c r="O145" s="178"/>
      <c r="P145" s="116"/>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48"/>
      <c r="EK145" s="48"/>
      <c r="EL145" s="48"/>
      <c r="EM145" s="48"/>
      <c r="EN145" s="48"/>
      <c r="EO145" s="48"/>
      <c r="EP145" s="48"/>
      <c r="EQ145" s="48"/>
      <c r="ER145" s="48"/>
      <c r="ES145" s="48"/>
      <c r="ET145" s="48"/>
      <c r="EU145" s="48"/>
      <c r="EV145" s="48"/>
      <c r="EW145" s="48"/>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row>
    <row r="146" spans="1:183" s="55" customFormat="1" ht="93" hidden="1" customHeight="1" x14ac:dyDescent="0.2">
      <c r="A146" s="51"/>
      <c r="B146" s="39" t="s">
        <v>419</v>
      </c>
      <c r="C146" s="40">
        <v>3112</v>
      </c>
      <c r="D146" s="40">
        <v>1040</v>
      </c>
      <c r="E146" s="25" t="s">
        <v>460</v>
      </c>
      <c r="F146" s="188" t="s">
        <v>282</v>
      </c>
      <c r="G146" s="195"/>
      <c r="H146" s="186"/>
      <c r="I146" s="174"/>
      <c r="J146" s="174"/>
      <c r="K146" s="174"/>
      <c r="L146" s="174"/>
      <c r="M146" s="178"/>
      <c r="N146" s="178"/>
      <c r="O146" s="178"/>
      <c r="P146" s="116"/>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48"/>
      <c r="EK146" s="48"/>
      <c r="EL146" s="48"/>
      <c r="EM146" s="48"/>
      <c r="EN146" s="48"/>
      <c r="EO146" s="48"/>
      <c r="EP146" s="48"/>
      <c r="EQ146" s="48"/>
      <c r="ER146" s="48"/>
      <c r="ES146" s="48"/>
      <c r="ET146" s="48"/>
      <c r="EU146" s="48"/>
      <c r="EV146" s="48"/>
      <c r="EW146" s="48"/>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row>
    <row r="147" spans="1:183" s="55" customFormat="1" ht="39.75" hidden="1" customHeight="1" x14ac:dyDescent="0.2">
      <c r="A147" s="51"/>
      <c r="B147" s="39" t="s">
        <v>420</v>
      </c>
      <c r="C147" s="40"/>
      <c r="D147" s="40"/>
      <c r="E147" s="33"/>
      <c r="F147" s="188" t="s">
        <v>311</v>
      </c>
      <c r="G147" s="33"/>
      <c r="H147" s="119"/>
      <c r="I147" s="120"/>
      <c r="J147" s="120"/>
      <c r="K147" s="120"/>
      <c r="L147" s="120"/>
      <c r="M147" s="116"/>
      <c r="N147" s="116"/>
      <c r="O147" s="116"/>
      <c r="P147" s="116"/>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48"/>
      <c r="EK147" s="48"/>
      <c r="EL147" s="48"/>
      <c r="EM147" s="48"/>
      <c r="EN147" s="48"/>
      <c r="EO147" s="48"/>
      <c r="EP147" s="48"/>
      <c r="EQ147" s="48"/>
      <c r="ER147" s="48"/>
      <c r="ES147" s="48"/>
      <c r="ET147" s="48"/>
      <c r="EU147" s="48"/>
      <c r="EV147" s="48"/>
      <c r="EW147" s="48"/>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row>
    <row r="148" spans="1:183" s="55" customFormat="1" ht="43.5" hidden="1" customHeight="1" x14ac:dyDescent="0.2">
      <c r="A148" s="51"/>
      <c r="B148" s="39"/>
      <c r="C148" s="40"/>
      <c r="D148" s="40"/>
      <c r="E148" s="33"/>
      <c r="F148" s="188"/>
      <c r="G148" s="33"/>
      <c r="H148" s="119"/>
      <c r="I148" s="120"/>
      <c r="J148" s="120"/>
      <c r="K148" s="120"/>
      <c r="L148" s="120"/>
      <c r="M148" s="116"/>
      <c r="N148" s="116"/>
      <c r="O148" s="116"/>
      <c r="P148" s="116"/>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48"/>
      <c r="EK148" s="48"/>
      <c r="EL148" s="48"/>
      <c r="EM148" s="48"/>
      <c r="EN148" s="48"/>
      <c r="EO148" s="48"/>
      <c r="EP148" s="48"/>
      <c r="EQ148" s="48"/>
      <c r="ER148" s="48"/>
      <c r="ES148" s="48"/>
      <c r="ET148" s="48"/>
      <c r="EU148" s="48"/>
      <c r="EV148" s="48"/>
      <c r="EW148" s="48"/>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row>
    <row r="149" spans="1:183" s="55" customFormat="1" ht="41.25" hidden="1" customHeight="1" x14ac:dyDescent="0.2">
      <c r="A149" s="51"/>
      <c r="B149" s="38" t="s">
        <v>421</v>
      </c>
      <c r="C149" s="1"/>
      <c r="D149" s="33"/>
      <c r="E149" s="33"/>
      <c r="F149" s="188"/>
      <c r="G149" s="33"/>
      <c r="H149" s="119"/>
      <c r="I149" s="116"/>
      <c r="J149" s="116"/>
      <c r="K149" s="116"/>
      <c r="L149" s="116"/>
      <c r="M149" s="116"/>
      <c r="N149" s="116"/>
      <c r="O149" s="116"/>
      <c r="P149" s="116"/>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48"/>
      <c r="EK149" s="48"/>
      <c r="EL149" s="48"/>
      <c r="EM149" s="48"/>
      <c r="EN149" s="48"/>
      <c r="EO149" s="48"/>
      <c r="EP149" s="48"/>
      <c r="EQ149" s="48"/>
      <c r="ER149" s="48"/>
      <c r="ES149" s="48"/>
      <c r="ET149" s="48"/>
      <c r="EU149" s="48"/>
      <c r="EV149" s="48"/>
      <c r="EW149" s="48"/>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row>
    <row r="150" spans="1:183" s="55" customFormat="1" ht="34.5" hidden="1" customHeight="1" x14ac:dyDescent="0.2">
      <c r="A150" s="51"/>
      <c r="B150" s="38" t="s">
        <v>422</v>
      </c>
      <c r="C150" s="1"/>
      <c r="D150" s="33"/>
      <c r="E150" s="33"/>
      <c r="F150" s="188"/>
      <c r="G150" s="33"/>
      <c r="H150" s="119"/>
      <c r="I150" s="116"/>
      <c r="J150" s="116"/>
      <c r="K150" s="116"/>
      <c r="L150" s="116"/>
      <c r="M150" s="116"/>
      <c r="N150" s="116"/>
      <c r="O150" s="116"/>
      <c r="P150" s="116"/>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48"/>
      <c r="EK150" s="48"/>
      <c r="EL150" s="48"/>
      <c r="EM150" s="48"/>
      <c r="EN150" s="48"/>
      <c r="EO150" s="48"/>
      <c r="EP150" s="48"/>
      <c r="EQ150" s="48"/>
      <c r="ER150" s="48"/>
      <c r="ES150" s="48"/>
      <c r="ET150" s="48"/>
      <c r="EU150" s="48"/>
      <c r="EV150" s="48"/>
      <c r="EW150" s="48"/>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row>
    <row r="151" spans="1:183" s="55" customFormat="1" ht="151.5" hidden="1" customHeight="1" x14ac:dyDescent="0.2">
      <c r="A151" s="51"/>
      <c r="B151" s="38" t="s">
        <v>423</v>
      </c>
      <c r="C151" s="1">
        <v>3111</v>
      </c>
      <c r="D151" s="1">
        <v>1040</v>
      </c>
      <c r="E151" s="25" t="s">
        <v>310</v>
      </c>
      <c r="F151" s="197" t="s">
        <v>233</v>
      </c>
      <c r="G151" s="33"/>
      <c r="H151" s="119"/>
      <c r="I151" s="116"/>
      <c r="J151" s="116"/>
      <c r="K151" s="116"/>
      <c r="L151" s="116"/>
      <c r="M151" s="116"/>
      <c r="N151" s="117">
        <f>N153</f>
        <v>0</v>
      </c>
      <c r="O151" s="117">
        <f>O153</f>
        <v>0</v>
      </c>
      <c r="P151" s="117">
        <f>P153</f>
        <v>0</v>
      </c>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48"/>
      <c r="EK151" s="48"/>
      <c r="EL151" s="48"/>
      <c r="EM151" s="48"/>
      <c r="EN151" s="48"/>
      <c r="EO151" s="48"/>
      <c r="EP151" s="48"/>
      <c r="EQ151" s="48"/>
      <c r="ER151" s="48"/>
      <c r="ES151" s="48"/>
      <c r="ET151" s="48"/>
      <c r="EU151" s="48"/>
      <c r="EV151" s="48"/>
      <c r="EW151" s="48"/>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row>
    <row r="152" spans="1:183" s="48" customFormat="1" ht="161.25" hidden="1" customHeight="1" x14ac:dyDescent="0.2">
      <c r="A152" s="47"/>
      <c r="B152" s="39" t="s">
        <v>424</v>
      </c>
      <c r="C152" s="40">
        <v>7691</v>
      </c>
      <c r="D152" s="40"/>
      <c r="E152" s="25" t="s">
        <v>255</v>
      </c>
      <c r="F152" s="188" t="s">
        <v>558</v>
      </c>
      <c r="G152" s="195"/>
      <c r="H152" s="186"/>
      <c r="I152" s="178"/>
      <c r="J152" s="178"/>
      <c r="K152" s="178"/>
      <c r="L152" s="178"/>
      <c r="M152" s="178"/>
      <c r="N152" s="174"/>
      <c r="O152" s="174"/>
      <c r="P152" s="176"/>
    </row>
    <row r="153" spans="1:183" s="48" customFormat="1" ht="69" hidden="1" customHeight="1" x14ac:dyDescent="0.2">
      <c r="A153" s="47"/>
      <c r="B153" s="39"/>
      <c r="C153" s="33"/>
      <c r="D153" s="33"/>
      <c r="E153" s="33"/>
      <c r="F153" s="197" t="s">
        <v>354</v>
      </c>
      <c r="G153" s="195"/>
      <c r="H153" s="186"/>
      <c r="I153" s="177">
        <f>I154</f>
        <v>0</v>
      </c>
      <c r="J153" s="177">
        <f>J154</f>
        <v>0</v>
      </c>
      <c r="K153" s="177">
        <f>K154</f>
        <v>0</v>
      </c>
      <c r="L153" s="177">
        <f>L154</f>
        <v>0</v>
      </c>
      <c r="M153" s="178"/>
      <c r="N153" s="177">
        <f>N155</f>
        <v>0</v>
      </c>
      <c r="O153" s="177">
        <f>O155</f>
        <v>0</v>
      </c>
      <c r="P153" s="177">
        <f>P155</f>
        <v>0</v>
      </c>
    </row>
    <row r="154" spans="1:183" s="48" customFormat="1" ht="69" hidden="1" customHeight="1" x14ac:dyDescent="0.2">
      <c r="A154" s="47"/>
      <c r="B154" s="39" t="s">
        <v>309</v>
      </c>
      <c r="C154" s="33"/>
      <c r="D154" s="33"/>
      <c r="E154" s="33"/>
      <c r="F154" s="188" t="s">
        <v>522</v>
      </c>
      <c r="G154" s="195"/>
      <c r="H154" s="186"/>
      <c r="I154" s="174"/>
      <c r="J154" s="174"/>
      <c r="K154" s="174"/>
      <c r="L154" s="174"/>
      <c r="M154" s="178"/>
      <c r="N154" s="177"/>
      <c r="O154" s="177"/>
      <c r="P154" s="177"/>
    </row>
    <row r="155" spans="1:183" s="48" customFormat="1" ht="45" hidden="1" customHeight="1" x14ac:dyDescent="0.2">
      <c r="A155" s="47"/>
      <c r="B155" s="33"/>
      <c r="C155" s="33"/>
      <c r="D155" s="33"/>
      <c r="E155" s="33"/>
      <c r="F155" s="188" t="s">
        <v>418</v>
      </c>
      <c r="G155" s="195"/>
      <c r="H155" s="186"/>
      <c r="I155" s="178"/>
      <c r="J155" s="178"/>
      <c r="K155" s="178"/>
      <c r="L155" s="178"/>
      <c r="M155" s="178"/>
      <c r="N155" s="174"/>
      <c r="O155" s="174"/>
      <c r="P155" s="174"/>
    </row>
    <row r="156" spans="1:183" s="48" customFormat="1" ht="141.75" customHeight="1" x14ac:dyDescent="0.2">
      <c r="A156" s="47"/>
      <c r="B156" s="109" t="s">
        <v>309</v>
      </c>
      <c r="C156" s="109" t="s">
        <v>565</v>
      </c>
      <c r="D156" s="109" t="s">
        <v>154</v>
      </c>
      <c r="E156" s="44" t="s">
        <v>566</v>
      </c>
      <c r="F156" s="188" t="s">
        <v>596</v>
      </c>
      <c r="G156" s="195"/>
      <c r="H156" s="186"/>
      <c r="I156" s="178">
        <v>1550800</v>
      </c>
      <c r="J156" s="178"/>
      <c r="K156" s="178">
        <v>80200</v>
      </c>
      <c r="L156" s="174">
        <v>43417.67</v>
      </c>
      <c r="M156" s="178"/>
      <c r="N156" s="174"/>
      <c r="O156" s="174"/>
      <c r="P156" s="174"/>
    </row>
    <row r="157" spans="1:183" s="48" customFormat="1" ht="69" customHeight="1" x14ac:dyDescent="0.2">
      <c r="A157" s="47"/>
      <c r="B157" s="109" t="s">
        <v>419</v>
      </c>
      <c r="C157" s="109" t="s">
        <v>567</v>
      </c>
      <c r="D157" s="109" t="s">
        <v>154</v>
      </c>
      <c r="E157" s="44" t="s">
        <v>460</v>
      </c>
      <c r="F157" s="188" t="s">
        <v>597</v>
      </c>
      <c r="G157" s="195"/>
      <c r="H157" s="186"/>
      <c r="I157" s="178">
        <v>127500</v>
      </c>
      <c r="J157" s="178"/>
      <c r="K157" s="178">
        <v>6000</v>
      </c>
      <c r="L157" s="178">
        <v>0</v>
      </c>
      <c r="M157" s="178"/>
      <c r="N157" s="174"/>
      <c r="O157" s="174"/>
      <c r="P157" s="174"/>
    </row>
    <row r="158" spans="1:183" s="55" customFormat="1" ht="25.5" customHeight="1" x14ac:dyDescent="0.2">
      <c r="A158" s="51"/>
      <c r="B158" s="136"/>
      <c r="C158" s="136"/>
      <c r="D158" s="136"/>
      <c r="E158" s="137" t="s">
        <v>238</v>
      </c>
      <c r="F158" s="198"/>
      <c r="G158" s="199"/>
      <c r="H158" s="200"/>
      <c r="I158" s="201">
        <f t="shared" ref="I158:P158" si="12">I143+I140+I153</f>
        <v>1678300</v>
      </c>
      <c r="J158" s="201">
        <f t="shared" si="12"/>
        <v>0</v>
      </c>
      <c r="K158" s="201">
        <f t="shared" si="12"/>
        <v>86200</v>
      </c>
      <c r="L158" s="201">
        <f t="shared" si="12"/>
        <v>43417.67</v>
      </c>
      <c r="M158" s="201">
        <f t="shared" si="12"/>
        <v>0</v>
      </c>
      <c r="N158" s="201">
        <f t="shared" si="12"/>
        <v>0</v>
      </c>
      <c r="O158" s="201">
        <f t="shared" si="12"/>
        <v>0</v>
      </c>
      <c r="P158" s="201">
        <f t="shared" si="12"/>
        <v>0</v>
      </c>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48"/>
      <c r="EK158" s="48"/>
      <c r="EL158" s="48"/>
      <c r="EM158" s="48"/>
      <c r="EN158" s="48"/>
      <c r="EO158" s="48"/>
      <c r="EP158" s="48"/>
      <c r="EQ158" s="48"/>
      <c r="ER158" s="48"/>
      <c r="ES158" s="48"/>
      <c r="ET158" s="48"/>
      <c r="EU158" s="48"/>
      <c r="EV158" s="48"/>
      <c r="EW158" s="48"/>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row>
    <row r="159" spans="1:183" ht="86.25" customHeight="1" x14ac:dyDescent="0.3">
      <c r="B159" s="17">
        <v>1000000</v>
      </c>
      <c r="C159" s="61"/>
      <c r="D159" s="61"/>
      <c r="E159" s="19" t="s">
        <v>146</v>
      </c>
      <c r="F159" s="188"/>
      <c r="G159" s="181"/>
      <c r="H159" s="187">
        <f>I159+M159</f>
        <v>0</v>
      </c>
      <c r="I159" s="178"/>
      <c r="J159" s="178"/>
      <c r="K159" s="178"/>
      <c r="L159" s="185"/>
      <c r="M159" s="185"/>
      <c r="N159" s="185"/>
      <c r="O159" s="185"/>
      <c r="P159" s="185"/>
    </row>
    <row r="160" spans="1:183" ht="56.25" hidden="1" x14ac:dyDescent="0.3">
      <c r="B160" s="62">
        <v>1010000</v>
      </c>
      <c r="C160" s="58"/>
      <c r="D160" s="58"/>
      <c r="E160" s="22" t="s">
        <v>146</v>
      </c>
      <c r="F160" s="188"/>
      <c r="G160" s="1"/>
      <c r="H160" s="151">
        <f>I160+M160</f>
        <v>0</v>
      </c>
      <c r="I160" s="116"/>
      <c r="J160" s="116"/>
      <c r="K160" s="116"/>
      <c r="L160" s="121"/>
      <c r="M160" s="121"/>
      <c r="N160" s="121"/>
      <c r="O160" s="121"/>
      <c r="P160" s="121"/>
    </row>
    <row r="161" spans="1:17" ht="72.75" customHeight="1" x14ac:dyDescent="0.2">
      <c r="B161" s="1"/>
      <c r="C161" s="1"/>
      <c r="D161" s="1"/>
      <c r="E161" s="1"/>
      <c r="F161" s="183" t="s">
        <v>573</v>
      </c>
      <c r="G161" s="181" t="s">
        <v>190</v>
      </c>
      <c r="H161" s="191">
        <f>I161+M161</f>
        <v>159500</v>
      </c>
      <c r="I161" s="176">
        <f>I163</f>
        <v>159500</v>
      </c>
      <c r="J161" s="176">
        <f t="shared" ref="J161:P161" si="13">J163</f>
        <v>0</v>
      </c>
      <c r="K161" s="176">
        <f t="shared" si="13"/>
        <v>0</v>
      </c>
      <c r="L161" s="176">
        <f t="shared" si="13"/>
        <v>0</v>
      </c>
      <c r="M161" s="176">
        <f t="shared" si="13"/>
        <v>0</v>
      </c>
      <c r="N161" s="176">
        <f t="shared" si="13"/>
        <v>0</v>
      </c>
      <c r="O161" s="176">
        <f t="shared" si="13"/>
        <v>0</v>
      </c>
      <c r="P161" s="176">
        <f t="shared" si="13"/>
        <v>0</v>
      </c>
    </row>
    <row r="162" spans="1:17" ht="78" hidden="1" customHeight="1" x14ac:dyDescent="0.3">
      <c r="B162" s="34" t="s">
        <v>152</v>
      </c>
      <c r="C162" s="34" t="s">
        <v>153</v>
      </c>
      <c r="D162" s="34" t="s">
        <v>154</v>
      </c>
      <c r="E162" s="35" t="s">
        <v>155</v>
      </c>
      <c r="F162" s="188" t="s">
        <v>147</v>
      </c>
      <c r="G162" s="181"/>
      <c r="H162" s="187">
        <f>I162+M162</f>
        <v>0</v>
      </c>
      <c r="I162" s="174"/>
      <c r="J162" s="174"/>
      <c r="K162" s="174"/>
      <c r="L162" s="174"/>
      <c r="M162" s="185"/>
      <c r="N162" s="185"/>
      <c r="O162" s="185"/>
      <c r="P162" s="185"/>
    </row>
    <row r="163" spans="1:17" ht="57.75" customHeight="1" x14ac:dyDescent="0.2">
      <c r="B163" s="109" t="s">
        <v>152</v>
      </c>
      <c r="C163" s="109" t="s">
        <v>153</v>
      </c>
      <c r="D163" s="109" t="s">
        <v>154</v>
      </c>
      <c r="E163" s="141" t="s">
        <v>155</v>
      </c>
      <c r="F163" s="188"/>
      <c r="G163" s="181"/>
      <c r="H163" s="187"/>
      <c r="I163" s="174">
        <v>159500</v>
      </c>
      <c r="J163" s="174"/>
      <c r="K163" s="174"/>
      <c r="L163" s="178"/>
      <c r="M163" s="185"/>
      <c r="N163" s="185"/>
      <c r="O163" s="185"/>
      <c r="P163" s="185"/>
    </row>
    <row r="164" spans="1:17" ht="61.5" hidden="1" customHeight="1" x14ac:dyDescent="0.3">
      <c r="B164" s="34"/>
      <c r="C164" s="34"/>
      <c r="D164" s="34"/>
      <c r="E164" s="35"/>
      <c r="F164" s="188"/>
      <c r="G164" s="181"/>
      <c r="H164" s="187"/>
      <c r="I164" s="174"/>
      <c r="J164" s="174"/>
      <c r="K164" s="174"/>
      <c r="L164" s="174"/>
      <c r="M164" s="185"/>
      <c r="N164" s="185"/>
      <c r="O164" s="185"/>
      <c r="P164" s="185"/>
    </row>
    <row r="165" spans="1:17" s="48" customFormat="1" ht="56.25" customHeight="1" x14ac:dyDescent="0.2">
      <c r="A165" s="47"/>
      <c r="B165" s="33"/>
      <c r="C165" s="33"/>
      <c r="D165" s="33"/>
      <c r="E165" s="33"/>
      <c r="F165" s="183" t="s">
        <v>291</v>
      </c>
      <c r="G165" s="202"/>
      <c r="H165" s="191"/>
      <c r="I165" s="176">
        <f>I166+I168+I169+I170+I171</f>
        <v>264160</v>
      </c>
      <c r="J165" s="176">
        <f>J166+J168+J169+J170+J171</f>
        <v>356430</v>
      </c>
      <c r="K165" s="176">
        <f>K166+K168+K169+K170+K171</f>
        <v>101200</v>
      </c>
      <c r="L165" s="176">
        <f>L166+L168+L169+L170+L171</f>
        <v>50700</v>
      </c>
      <c r="M165" s="176">
        <f>M166+M169+M170+M171</f>
        <v>0</v>
      </c>
      <c r="N165" s="176">
        <f>N166+N169+N170+N171</f>
        <v>0</v>
      </c>
      <c r="O165" s="176">
        <f>O166+O169+O170+O171</f>
        <v>0</v>
      </c>
      <c r="P165" s="176">
        <f>P166+P169+P170+P171</f>
        <v>0</v>
      </c>
    </row>
    <row r="166" spans="1:17" ht="84" customHeight="1" x14ac:dyDescent="0.4">
      <c r="B166" s="63" t="s">
        <v>148</v>
      </c>
      <c r="C166" s="63" t="s">
        <v>149</v>
      </c>
      <c r="D166" s="63" t="s">
        <v>150</v>
      </c>
      <c r="E166" s="60" t="s">
        <v>151</v>
      </c>
      <c r="F166" s="300" t="s">
        <v>598</v>
      </c>
      <c r="G166" s="203"/>
      <c r="H166" s="187">
        <f>I166+M166</f>
        <v>184200</v>
      </c>
      <c r="I166" s="204">
        <v>184200</v>
      </c>
      <c r="J166" s="204">
        <f>J167+J168</f>
        <v>0</v>
      </c>
      <c r="K166" s="204">
        <v>101200</v>
      </c>
      <c r="L166" s="204">
        <v>50700</v>
      </c>
      <c r="M166" s="205">
        <f>M167+M168</f>
        <v>0</v>
      </c>
      <c r="N166" s="205"/>
      <c r="O166" s="205"/>
      <c r="P166" s="205"/>
    </row>
    <row r="167" spans="1:17" ht="86.25" hidden="1" customHeight="1" x14ac:dyDescent="0.2">
      <c r="B167" s="1"/>
      <c r="C167" s="1"/>
      <c r="D167" s="1"/>
      <c r="E167" s="1"/>
      <c r="F167" s="188" t="s">
        <v>461</v>
      </c>
      <c r="G167" s="181"/>
      <c r="H167" s="187">
        <f>I167+M166</f>
        <v>0</v>
      </c>
      <c r="I167" s="174"/>
      <c r="J167" s="174"/>
      <c r="K167" s="174"/>
      <c r="L167" s="174"/>
      <c r="M167" s="185"/>
      <c r="N167" s="185"/>
      <c r="O167" s="185"/>
      <c r="P167" s="185"/>
    </row>
    <row r="168" spans="1:17" ht="34.5" hidden="1" customHeight="1" x14ac:dyDescent="0.2">
      <c r="B168" s="1"/>
      <c r="C168" s="1"/>
      <c r="D168" s="1"/>
      <c r="E168" s="1"/>
      <c r="F168" s="188"/>
      <c r="G168" s="181"/>
      <c r="H168" s="187">
        <f>I168+M167</f>
        <v>0</v>
      </c>
      <c r="I168" s="174"/>
      <c r="J168" s="174"/>
      <c r="K168" s="174"/>
      <c r="L168" s="174"/>
      <c r="M168" s="185"/>
      <c r="N168" s="185"/>
      <c r="O168" s="185"/>
      <c r="P168" s="185"/>
    </row>
    <row r="169" spans="1:17" ht="101.25" customHeight="1" x14ac:dyDescent="0.4">
      <c r="B169" s="34" t="s">
        <v>156</v>
      </c>
      <c r="C169" s="34" t="s">
        <v>157</v>
      </c>
      <c r="D169" s="34" t="s">
        <v>158</v>
      </c>
      <c r="E169" s="35" t="s">
        <v>159</v>
      </c>
      <c r="F169" s="190" t="s">
        <v>462</v>
      </c>
      <c r="G169" s="181"/>
      <c r="H169" s="187">
        <f>I169+M169</f>
        <v>39780</v>
      </c>
      <c r="I169" s="174">
        <v>39780</v>
      </c>
      <c r="J169" s="174">
        <v>238130</v>
      </c>
      <c r="K169" s="174">
        <v>0</v>
      </c>
      <c r="L169" s="174">
        <v>0</v>
      </c>
      <c r="M169" s="185"/>
      <c r="N169" s="185"/>
      <c r="O169" s="185"/>
      <c r="P169" s="185"/>
    </row>
    <row r="170" spans="1:17" ht="82.5" customHeight="1" x14ac:dyDescent="0.4">
      <c r="B170" s="34" t="s">
        <v>160</v>
      </c>
      <c r="C170" s="34" t="s">
        <v>161</v>
      </c>
      <c r="D170" s="34" t="s">
        <v>158</v>
      </c>
      <c r="E170" s="35" t="s">
        <v>162</v>
      </c>
      <c r="F170" s="190" t="s">
        <v>463</v>
      </c>
      <c r="G170" s="181"/>
      <c r="H170" s="187">
        <f>I170+M170</f>
        <v>28500</v>
      </c>
      <c r="I170" s="174">
        <v>28500</v>
      </c>
      <c r="J170" s="174">
        <v>92850</v>
      </c>
      <c r="K170" s="174">
        <v>0</v>
      </c>
      <c r="L170" s="174">
        <v>0</v>
      </c>
      <c r="M170" s="185"/>
      <c r="N170" s="185"/>
      <c r="O170" s="185"/>
      <c r="P170" s="185"/>
    </row>
    <row r="171" spans="1:17" ht="124.5" customHeight="1" x14ac:dyDescent="0.4">
      <c r="B171" s="34" t="s">
        <v>163</v>
      </c>
      <c r="C171" s="34" t="s">
        <v>164</v>
      </c>
      <c r="D171" s="34" t="s">
        <v>158</v>
      </c>
      <c r="E171" s="35" t="s">
        <v>165</v>
      </c>
      <c r="F171" s="190" t="s">
        <v>478</v>
      </c>
      <c r="G171" s="181"/>
      <c r="H171" s="187">
        <f>I171+M171</f>
        <v>11680</v>
      </c>
      <c r="I171" s="174">
        <v>11680</v>
      </c>
      <c r="J171" s="174">
        <v>25450</v>
      </c>
      <c r="K171" s="174">
        <v>0</v>
      </c>
      <c r="L171" s="174">
        <v>0</v>
      </c>
      <c r="M171" s="185"/>
      <c r="N171" s="185"/>
      <c r="O171" s="185"/>
      <c r="P171" s="185"/>
    </row>
    <row r="172" spans="1:17" ht="93" hidden="1" customHeight="1" x14ac:dyDescent="0.2">
      <c r="B172" s="39">
        <v>1017622</v>
      </c>
      <c r="C172" s="39">
        <v>7622</v>
      </c>
      <c r="D172" s="39" t="s">
        <v>166</v>
      </c>
      <c r="E172" s="44" t="s">
        <v>167</v>
      </c>
      <c r="F172" s="188"/>
      <c r="G172" s="181"/>
      <c r="H172" s="187">
        <f>I172+M172</f>
        <v>0</v>
      </c>
      <c r="I172" s="174"/>
      <c r="J172" s="174"/>
      <c r="K172" s="174"/>
      <c r="L172" s="174"/>
      <c r="M172" s="185"/>
      <c r="N172" s="174"/>
      <c r="O172" s="174"/>
      <c r="P172" s="174"/>
    </row>
    <row r="173" spans="1:17" ht="44.25" hidden="1" customHeight="1" x14ac:dyDescent="0.2">
      <c r="B173" s="39"/>
      <c r="C173" s="39"/>
      <c r="D173" s="39"/>
      <c r="E173" s="44"/>
      <c r="F173" s="197" t="s">
        <v>233</v>
      </c>
      <c r="G173" s="1"/>
      <c r="H173" s="151"/>
      <c r="I173" s="118">
        <f t="shared" ref="I173:P173" si="14">I175+I177+I178+I179+I174+I176</f>
        <v>0</v>
      </c>
      <c r="J173" s="118">
        <f t="shared" si="14"/>
        <v>30800</v>
      </c>
      <c r="K173" s="118"/>
      <c r="L173" s="118">
        <f t="shared" si="14"/>
        <v>0</v>
      </c>
      <c r="M173" s="118">
        <f t="shared" si="14"/>
        <v>0</v>
      </c>
      <c r="N173" s="118">
        <f t="shared" si="14"/>
        <v>0</v>
      </c>
      <c r="O173" s="118">
        <f t="shared" si="14"/>
        <v>0</v>
      </c>
      <c r="P173" s="118">
        <f t="shared" si="14"/>
        <v>0</v>
      </c>
      <c r="Q173" s="83">
        <f>Q175+Q177+Q178+Q179</f>
        <v>0</v>
      </c>
    </row>
    <row r="174" spans="1:17" ht="143.25" hidden="1" customHeight="1" x14ac:dyDescent="0.2">
      <c r="B174" s="39" t="s">
        <v>300</v>
      </c>
      <c r="C174" s="39" t="s">
        <v>302</v>
      </c>
      <c r="D174" s="39" t="s">
        <v>266</v>
      </c>
      <c r="E174" s="44" t="s">
        <v>301</v>
      </c>
      <c r="F174" s="188" t="s">
        <v>303</v>
      </c>
      <c r="G174" s="1"/>
      <c r="H174" s="151"/>
      <c r="I174" s="120"/>
      <c r="J174" s="120"/>
      <c r="K174" s="120"/>
      <c r="L174" s="120"/>
      <c r="M174" s="117"/>
      <c r="N174" s="117"/>
      <c r="O174" s="117"/>
      <c r="P174" s="117"/>
      <c r="Q174" s="107"/>
    </row>
    <row r="175" spans="1:17" ht="70.5" hidden="1" customHeight="1" x14ac:dyDescent="0.25">
      <c r="B175" s="38" t="s">
        <v>156</v>
      </c>
      <c r="C175" s="38" t="s">
        <v>157</v>
      </c>
      <c r="D175" s="97" t="s">
        <v>158</v>
      </c>
      <c r="E175" s="31" t="s">
        <v>269</v>
      </c>
      <c r="F175" s="188" t="s">
        <v>304</v>
      </c>
      <c r="G175" s="1"/>
      <c r="H175" s="151"/>
      <c r="I175" s="120"/>
      <c r="J175" s="120">
        <v>17000</v>
      </c>
      <c r="K175" s="120"/>
      <c r="L175" s="120"/>
      <c r="M175" s="121"/>
      <c r="N175" s="121"/>
      <c r="O175" s="121"/>
      <c r="P175" s="121"/>
    </row>
    <row r="176" spans="1:17" ht="70.5" hidden="1" customHeight="1" x14ac:dyDescent="0.25">
      <c r="B176" s="38" t="s">
        <v>160</v>
      </c>
      <c r="C176" s="38" t="s">
        <v>161</v>
      </c>
      <c r="D176" s="97" t="s">
        <v>158</v>
      </c>
      <c r="E176" s="31" t="s">
        <v>162</v>
      </c>
      <c r="F176" s="188" t="s">
        <v>307</v>
      </c>
      <c r="G176" s="1"/>
      <c r="H176" s="151"/>
      <c r="I176" s="120"/>
      <c r="J176" s="120"/>
      <c r="K176" s="120"/>
      <c r="L176" s="120"/>
      <c r="M176" s="121"/>
      <c r="N176" s="121"/>
      <c r="O176" s="121"/>
      <c r="P176" s="121"/>
    </row>
    <row r="177" spans="2:16" ht="33" hidden="1" customHeight="1" x14ac:dyDescent="0.2">
      <c r="B177" s="38" t="s">
        <v>270</v>
      </c>
      <c r="C177" s="38" t="s">
        <v>271</v>
      </c>
      <c r="D177" s="38" t="s">
        <v>158</v>
      </c>
      <c r="E177" s="25" t="s">
        <v>272</v>
      </c>
      <c r="F177" s="188" t="s">
        <v>305</v>
      </c>
      <c r="G177" s="1"/>
      <c r="H177" s="151"/>
      <c r="I177" s="120"/>
      <c r="J177" s="120">
        <v>13800</v>
      </c>
      <c r="K177" s="120"/>
      <c r="L177" s="120"/>
      <c r="M177" s="121"/>
      <c r="N177" s="121"/>
      <c r="O177" s="121"/>
      <c r="P177" s="121"/>
    </row>
    <row r="178" spans="2:16" ht="45" hidden="1" customHeight="1" x14ac:dyDescent="0.2">
      <c r="B178" s="38" t="s">
        <v>148</v>
      </c>
      <c r="C178" s="38" t="s">
        <v>149</v>
      </c>
      <c r="D178" s="38" t="s">
        <v>150</v>
      </c>
      <c r="E178" s="25" t="s">
        <v>151</v>
      </c>
      <c r="F178" s="188" t="s">
        <v>306</v>
      </c>
      <c r="G178" s="1"/>
      <c r="H178" s="151"/>
      <c r="I178" s="116"/>
      <c r="J178" s="116"/>
      <c r="K178" s="116"/>
      <c r="L178" s="120"/>
      <c r="M178" s="121"/>
      <c r="N178" s="121"/>
      <c r="O178" s="121"/>
      <c r="P178" s="121"/>
    </row>
    <row r="179" spans="2:16" ht="13.5" hidden="1" customHeight="1" x14ac:dyDescent="0.2">
      <c r="B179" s="38" t="s">
        <v>277</v>
      </c>
      <c r="C179" s="38" t="s">
        <v>278</v>
      </c>
      <c r="D179" s="38" t="s">
        <v>166</v>
      </c>
      <c r="E179" s="25" t="s">
        <v>167</v>
      </c>
      <c r="F179" s="188" t="s">
        <v>279</v>
      </c>
      <c r="G179" s="1"/>
      <c r="H179" s="151"/>
      <c r="I179" s="116"/>
      <c r="J179" s="116"/>
      <c r="K179" s="116"/>
      <c r="L179" s="120"/>
      <c r="M179" s="121"/>
      <c r="N179" s="121"/>
      <c r="O179" s="121"/>
      <c r="P179" s="121"/>
    </row>
    <row r="180" spans="2:16" ht="63.75" hidden="1" customHeight="1" x14ac:dyDescent="0.2">
      <c r="B180" s="38"/>
      <c r="C180" s="38"/>
      <c r="D180" s="38"/>
      <c r="E180" s="25"/>
      <c r="F180" s="183" t="s">
        <v>354</v>
      </c>
      <c r="G180" s="181"/>
      <c r="H180" s="185"/>
      <c r="I180" s="174">
        <f>I182+I183+I184+I185+I181</f>
        <v>0</v>
      </c>
      <c r="J180" s="174">
        <f t="shared" ref="J180:P180" si="15">J182+J183+J184+J185+J181</f>
        <v>0</v>
      </c>
      <c r="K180" s="174">
        <f t="shared" si="15"/>
        <v>0</v>
      </c>
      <c r="L180" s="174">
        <f t="shared" si="15"/>
        <v>0</v>
      </c>
      <c r="M180" s="174">
        <f t="shared" si="15"/>
        <v>0</v>
      </c>
      <c r="N180" s="174">
        <f t="shared" si="15"/>
        <v>0</v>
      </c>
      <c r="O180" s="174">
        <f t="shared" si="15"/>
        <v>0</v>
      </c>
      <c r="P180" s="174">
        <f t="shared" si="15"/>
        <v>0</v>
      </c>
    </row>
    <row r="181" spans="2:16" ht="45" hidden="1" customHeight="1" x14ac:dyDescent="0.2">
      <c r="B181" s="39" t="s">
        <v>361</v>
      </c>
      <c r="C181" s="39" t="s">
        <v>367</v>
      </c>
      <c r="D181" s="39"/>
      <c r="E181" s="44"/>
      <c r="F181" s="188" t="s">
        <v>465</v>
      </c>
      <c r="G181" s="181"/>
      <c r="H181" s="185"/>
      <c r="I181" s="174"/>
      <c r="J181" s="174"/>
      <c r="K181" s="174"/>
      <c r="L181" s="174"/>
      <c r="M181" s="174"/>
      <c r="N181" s="174"/>
      <c r="O181" s="174"/>
      <c r="P181" s="174"/>
    </row>
    <row r="182" spans="2:16" ht="84.75" hidden="1" customHeight="1" x14ac:dyDescent="0.2">
      <c r="B182" s="39" t="s">
        <v>148</v>
      </c>
      <c r="C182" s="39" t="s">
        <v>149</v>
      </c>
      <c r="D182" s="39" t="s">
        <v>150</v>
      </c>
      <c r="E182" s="44" t="s">
        <v>151</v>
      </c>
      <c r="F182" s="188" t="s">
        <v>464</v>
      </c>
      <c r="G182" s="181"/>
      <c r="H182" s="187"/>
      <c r="I182" s="174"/>
      <c r="J182" s="174"/>
      <c r="K182" s="174"/>
      <c r="L182" s="174"/>
      <c r="M182" s="185"/>
      <c r="N182" s="174"/>
      <c r="O182" s="174"/>
      <c r="P182" s="174"/>
    </row>
    <row r="183" spans="2:16" ht="87" hidden="1" customHeight="1" x14ac:dyDescent="0.2">
      <c r="B183" s="39" t="s">
        <v>156</v>
      </c>
      <c r="C183" s="39" t="s">
        <v>157</v>
      </c>
      <c r="D183" s="39" t="s">
        <v>158</v>
      </c>
      <c r="E183" s="44" t="s">
        <v>466</v>
      </c>
      <c r="F183" s="188" t="s">
        <v>523</v>
      </c>
      <c r="G183" s="181"/>
      <c r="H183" s="187"/>
      <c r="I183" s="174"/>
      <c r="J183" s="174"/>
      <c r="K183" s="174"/>
      <c r="L183" s="174"/>
      <c r="M183" s="185"/>
      <c r="N183" s="185"/>
      <c r="O183" s="185"/>
      <c r="P183" s="185"/>
    </row>
    <row r="184" spans="2:16" ht="72" hidden="1" customHeight="1" x14ac:dyDescent="0.2">
      <c r="B184" s="39" t="s">
        <v>160</v>
      </c>
      <c r="C184" s="39" t="s">
        <v>161</v>
      </c>
      <c r="D184" s="39" t="s">
        <v>158</v>
      </c>
      <c r="E184" s="44" t="s">
        <v>162</v>
      </c>
      <c r="F184" s="188" t="s">
        <v>524</v>
      </c>
      <c r="G184" s="181"/>
      <c r="H184" s="187"/>
      <c r="I184" s="174"/>
      <c r="J184" s="174"/>
      <c r="K184" s="174"/>
      <c r="L184" s="174"/>
      <c r="M184" s="185"/>
      <c r="N184" s="185"/>
      <c r="O184" s="185"/>
      <c r="P184" s="185"/>
    </row>
    <row r="185" spans="2:16" ht="49.5" hidden="1" customHeight="1" x14ac:dyDescent="0.2">
      <c r="B185" s="39" t="s">
        <v>277</v>
      </c>
      <c r="C185" s="39" t="s">
        <v>278</v>
      </c>
      <c r="D185" s="39" t="s">
        <v>166</v>
      </c>
      <c r="E185" s="44" t="s">
        <v>167</v>
      </c>
      <c r="F185" s="188" t="s">
        <v>525</v>
      </c>
      <c r="G185" s="181"/>
      <c r="H185" s="187"/>
      <c r="I185" s="174"/>
      <c r="J185" s="174"/>
      <c r="K185" s="174"/>
      <c r="L185" s="174"/>
      <c r="M185" s="185"/>
      <c r="N185" s="185"/>
      <c r="O185" s="185"/>
      <c r="P185" s="185"/>
    </row>
    <row r="186" spans="2:16" ht="70.5" hidden="1" customHeight="1" x14ac:dyDescent="0.2">
      <c r="B186" s="39"/>
      <c r="C186" s="39"/>
      <c r="D186" s="39"/>
      <c r="E186" s="44"/>
      <c r="F186" s="183" t="s">
        <v>349</v>
      </c>
      <c r="G186" s="181"/>
      <c r="H186" s="187"/>
      <c r="I186" s="177">
        <f t="shared" ref="I186:P186" si="16">I188+I189+I190+I191+I192+I193+I187</f>
        <v>0</v>
      </c>
      <c r="J186" s="177">
        <f t="shared" si="16"/>
        <v>0</v>
      </c>
      <c r="K186" s="177">
        <f t="shared" si="16"/>
        <v>0</v>
      </c>
      <c r="L186" s="177">
        <f>L188+L189+L190+L191+L192+L193+L187</f>
        <v>0</v>
      </c>
      <c r="M186" s="177">
        <f t="shared" si="16"/>
        <v>0</v>
      </c>
      <c r="N186" s="177">
        <f t="shared" si="16"/>
        <v>0</v>
      </c>
      <c r="O186" s="177">
        <f t="shared" si="16"/>
        <v>0</v>
      </c>
      <c r="P186" s="177">
        <f t="shared" si="16"/>
        <v>0</v>
      </c>
    </row>
    <row r="187" spans="2:16" ht="73.5" hidden="1" customHeight="1" x14ac:dyDescent="0.4">
      <c r="B187" s="34" t="s">
        <v>386</v>
      </c>
      <c r="C187" s="34" t="s">
        <v>384</v>
      </c>
      <c r="D187" s="29" t="s">
        <v>371</v>
      </c>
      <c r="E187" s="31" t="s">
        <v>394</v>
      </c>
      <c r="F187" s="194" t="s">
        <v>359</v>
      </c>
      <c r="G187" s="181"/>
      <c r="H187" s="187"/>
      <c r="I187" s="174"/>
      <c r="J187" s="174"/>
      <c r="K187" s="174"/>
      <c r="L187" s="174"/>
      <c r="M187" s="185"/>
      <c r="N187" s="185"/>
      <c r="O187" s="185"/>
      <c r="P187" s="185"/>
    </row>
    <row r="188" spans="2:16" ht="104.25" hidden="1" customHeight="1" x14ac:dyDescent="0.2">
      <c r="B188" s="39" t="s">
        <v>300</v>
      </c>
      <c r="C188" s="39" t="s">
        <v>302</v>
      </c>
      <c r="D188" s="39" t="s">
        <v>266</v>
      </c>
      <c r="E188" s="44" t="s">
        <v>301</v>
      </c>
      <c r="F188" s="188" t="s">
        <v>368</v>
      </c>
      <c r="G188" s="181"/>
      <c r="H188" s="187"/>
      <c r="I188" s="174"/>
      <c r="J188" s="174"/>
      <c r="K188" s="174"/>
      <c r="L188" s="174"/>
      <c r="M188" s="185"/>
      <c r="N188" s="185"/>
      <c r="O188" s="185"/>
      <c r="P188" s="185"/>
    </row>
    <row r="189" spans="2:16" ht="43.5" hidden="1" customHeight="1" x14ac:dyDescent="0.2">
      <c r="B189" s="39" t="s">
        <v>363</v>
      </c>
      <c r="C189" s="39" t="s">
        <v>360</v>
      </c>
      <c r="D189" s="39" t="s">
        <v>473</v>
      </c>
      <c r="E189" s="44" t="s">
        <v>474</v>
      </c>
      <c r="F189" s="188" t="s">
        <v>368</v>
      </c>
      <c r="G189" s="181"/>
      <c r="H189" s="187"/>
      <c r="I189" s="174"/>
      <c r="J189" s="174"/>
      <c r="K189" s="174"/>
      <c r="L189" s="174"/>
      <c r="M189" s="185"/>
      <c r="N189" s="185"/>
      <c r="O189" s="185"/>
      <c r="P189" s="185"/>
    </row>
    <row r="190" spans="2:16" ht="43.5" hidden="1" customHeight="1" x14ac:dyDescent="0.2">
      <c r="B190" s="39" t="s">
        <v>361</v>
      </c>
      <c r="C190" s="39" t="s">
        <v>367</v>
      </c>
      <c r="D190" s="39" t="s">
        <v>473</v>
      </c>
      <c r="E190" s="44" t="s">
        <v>472</v>
      </c>
      <c r="F190" s="188" t="s">
        <v>368</v>
      </c>
      <c r="G190" s="181"/>
      <c r="H190" s="187"/>
      <c r="I190" s="174"/>
      <c r="J190" s="174"/>
      <c r="K190" s="174"/>
      <c r="L190" s="174"/>
      <c r="M190" s="185"/>
      <c r="N190" s="185"/>
      <c r="O190" s="185"/>
      <c r="P190" s="185"/>
    </row>
    <row r="191" spans="2:16" ht="81.75" hidden="1" customHeight="1" x14ac:dyDescent="0.2">
      <c r="B191" s="39" t="s">
        <v>364</v>
      </c>
      <c r="C191" s="39" t="s">
        <v>366</v>
      </c>
      <c r="D191" s="39" t="s">
        <v>471</v>
      </c>
      <c r="E191" s="44" t="s">
        <v>470</v>
      </c>
      <c r="F191" s="188" t="s">
        <v>368</v>
      </c>
      <c r="G191" s="181"/>
      <c r="H191" s="187"/>
      <c r="I191" s="174"/>
      <c r="J191" s="174"/>
      <c r="K191" s="174"/>
      <c r="L191" s="174"/>
      <c r="M191" s="185"/>
      <c r="N191" s="185"/>
      <c r="O191" s="185"/>
      <c r="P191" s="185"/>
    </row>
    <row r="192" spans="2:16" ht="75.75" hidden="1" customHeight="1" x14ac:dyDescent="0.2">
      <c r="B192" s="39" t="s">
        <v>362</v>
      </c>
      <c r="C192" s="39" t="s">
        <v>365</v>
      </c>
      <c r="D192" s="39" t="s">
        <v>150</v>
      </c>
      <c r="E192" s="44" t="s">
        <v>469</v>
      </c>
      <c r="F192" s="188" t="s">
        <v>368</v>
      </c>
      <c r="G192" s="181"/>
      <c r="H192" s="187"/>
      <c r="I192" s="174"/>
      <c r="J192" s="174"/>
      <c r="K192" s="174"/>
      <c r="L192" s="174"/>
      <c r="M192" s="185"/>
      <c r="N192" s="185"/>
      <c r="O192" s="185"/>
      <c r="P192" s="185"/>
    </row>
    <row r="193" spans="1:17" ht="88.5" hidden="1" customHeight="1" x14ac:dyDescent="0.2">
      <c r="B193" s="39" t="s">
        <v>270</v>
      </c>
      <c r="C193" s="39" t="s">
        <v>271</v>
      </c>
      <c r="D193" s="39" t="s">
        <v>468</v>
      </c>
      <c r="E193" s="44" t="s">
        <v>467</v>
      </c>
      <c r="F193" s="188" t="s">
        <v>368</v>
      </c>
      <c r="G193" s="181"/>
      <c r="H193" s="187"/>
      <c r="I193" s="174"/>
      <c r="J193" s="174"/>
      <c r="K193" s="174"/>
      <c r="L193" s="174"/>
      <c r="M193" s="185"/>
      <c r="N193" s="185"/>
      <c r="O193" s="185"/>
      <c r="P193" s="185"/>
    </row>
    <row r="194" spans="1:17" s="55" customFormat="1" ht="36.75" customHeight="1" x14ac:dyDescent="0.2">
      <c r="A194" s="51"/>
      <c r="B194" s="52"/>
      <c r="C194" s="52"/>
      <c r="D194" s="52"/>
      <c r="E194" s="53" t="s">
        <v>7</v>
      </c>
      <c r="F194" s="302"/>
      <c r="G194" s="207"/>
      <c r="H194" s="150">
        <f>I194+M194</f>
        <v>423660</v>
      </c>
      <c r="I194" s="122">
        <f t="shared" ref="I194:P194" si="17">I165+I161+I173+I180+I186</f>
        <v>423660</v>
      </c>
      <c r="J194" s="122">
        <f t="shared" si="17"/>
        <v>387230</v>
      </c>
      <c r="K194" s="122">
        <f t="shared" si="17"/>
        <v>101200</v>
      </c>
      <c r="L194" s="122">
        <f t="shared" si="17"/>
        <v>50700</v>
      </c>
      <c r="M194" s="122">
        <f t="shared" si="17"/>
        <v>0</v>
      </c>
      <c r="N194" s="122">
        <f t="shared" si="17"/>
        <v>0</v>
      </c>
      <c r="O194" s="122">
        <f t="shared" si="17"/>
        <v>0</v>
      </c>
      <c r="P194" s="122">
        <f t="shared" si="17"/>
        <v>0</v>
      </c>
    </row>
    <row r="195" spans="1:17" ht="104.25" customHeight="1" x14ac:dyDescent="0.3">
      <c r="B195" s="17">
        <v>1200000</v>
      </c>
      <c r="C195" s="23"/>
      <c r="D195" s="23"/>
      <c r="E195" s="19" t="s">
        <v>200</v>
      </c>
      <c r="F195" s="188"/>
      <c r="G195" s="1"/>
      <c r="H195" s="168"/>
      <c r="I195" s="116"/>
      <c r="J195" s="116"/>
      <c r="K195" s="116"/>
      <c r="L195" s="115"/>
      <c r="M195" s="115"/>
      <c r="N195" s="115"/>
      <c r="O195" s="115"/>
      <c r="P195" s="115"/>
    </row>
    <row r="196" spans="1:17" ht="114" hidden="1" customHeight="1" x14ac:dyDescent="0.3">
      <c r="B196" s="20">
        <v>1210000</v>
      </c>
      <c r="C196" s="24"/>
      <c r="D196" s="24"/>
      <c r="E196" s="22" t="s">
        <v>201</v>
      </c>
      <c r="F196" s="188"/>
      <c r="G196" s="1"/>
      <c r="H196" s="168"/>
      <c r="I196" s="116"/>
      <c r="J196" s="116"/>
      <c r="K196" s="116"/>
      <c r="L196" s="115"/>
      <c r="M196" s="115"/>
      <c r="N196" s="115"/>
      <c r="O196" s="115"/>
      <c r="P196" s="115"/>
    </row>
    <row r="197" spans="1:17" ht="99" customHeight="1" x14ac:dyDescent="0.2">
      <c r="B197" s="1"/>
      <c r="C197" s="1"/>
      <c r="D197" s="1"/>
      <c r="E197" s="1"/>
      <c r="F197" s="183" t="s">
        <v>599</v>
      </c>
      <c r="G197" s="1" t="s">
        <v>16</v>
      </c>
      <c r="H197" s="150">
        <f>I197+M197</f>
        <v>6813400</v>
      </c>
      <c r="I197" s="124">
        <f>I214+I231</f>
        <v>6813400</v>
      </c>
      <c r="J197" s="124">
        <f>J214+J231</f>
        <v>0</v>
      </c>
      <c r="K197" s="124">
        <f>K214+K231</f>
        <v>1613081</v>
      </c>
      <c r="L197" s="124">
        <f>L214+L231</f>
        <v>837864.71</v>
      </c>
      <c r="M197" s="124">
        <f>M198+M214+M231</f>
        <v>0</v>
      </c>
      <c r="N197" s="124">
        <f>N198+N212+N214+N231+N213</f>
        <v>0</v>
      </c>
      <c r="O197" s="124">
        <f>O198+O212+O214+O231+O213</f>
        <v>0</v>
      </c>
      <c r="P197" s="124">
        <f>P198+P212+P214+P231+P213</f>
        <v>0</v>
      </c>
      <c r="Q197" s="93">
        <f>Q198+Q204+Q212+Q214+Q252+Q251+Q236</f>
        <v>0</v>
      </c>
    </row>
    <row r="198" spans="1:17" ht="74.25" hidden="1" customHeight="1" x14ac:dyDescent="0.3">
      <c r="B198" s="34" t="s">
        <v>39</v>
      </c>
      <c r="C198" s="34" t="s">
        <v>40</v>
      </c>
      <c r="D198" s="34" t="s">
        <v>247</v>
      </c>
      <c r="E198" s="35" t="s">
        <v>41</v>
      </c>
      <c r="F198" s="188" t="s">
        <v>436</v>
      </c>
      <c r="G198" s="181"/>
      <c r="H198" s="191">
        <f>I198+M198</f>
        <v>0</v>
      </c>
      <c r="I198" s="177">
        <f>I208+I209+I210</f>
        <v>0</v>
      </c>
      <c r="J198" s="177">
        <f>J208+J209+J210</f>
        <v>0</v>
      </c>
      <c r="K198" s="177">
        <f>K208+K209+K210</f>
        <v>0</v>
      </c>
      <c r="L198" s="177">
        <f>L208+L209+L210</f>
        <v>0</v>
      </c>
      <c r="M198" s="177">
        <f>M199+M202+M200+M201+M203</f>
        <v>0</v>
      </c>
      <c r="N198" s="177">
        <f>N199+N202+N200+N201+N203</f>
        <v>0</v>
      </c>
      <c r="O198" s="177">
        <f>O199+O202+O200+O201+O203</f>
        <v>0</v>
      </c>
      <c r="P198" s="177">
        <f>P199+P202+P200+P201+P203</f>
        <v>0</v>
      </c>
      <c r="Q198" s="86">
        <f>Q199+Q202+Q200+Q201+Q203</f>
        <v>0</v>
      </c>
    </row>
    <row r="199" spans="1:17" ht="54.75" hidden="1" customHeight="1" x14ac:dyDescent="0.3">
      <c r="B199" s="34"/>
      <c r="C199" s="34"/>
      <c r="D199" s="34"/>
      <c r="E199" s="35"/>
      <c r="F199" s="188" t="s">
        <v>316</v>
      </c>
      <c r="G199" s="181"/>
      <c r="H199" s="191"/>
      <c r="I199" s="178"/>
      <c r="J199" s="178"/>
      <c r="K199" s="178"/>
      <c r="L199" s="174"/>
      <c r="M199" s="186"/>
      <c r="N199" s="176"/>
      <c r="O199" s="186"/>
      <c r="P199" s="186"/>
    </row>
    <row r="200" spans="1:17" ht="46.5" hidden="1" customHeight="1" x14ac:dyDescent="0.3">
      <c r="B200" s="34"/>
      <c r="C200" s="34"/>
      <c r="D200" s="34"/>
      <c r="E200" s="35"/>
      <c r="F200" s="188" t="s">
        <v>316</v>
      </c>
      <c r="G200" s="181"/>
      <c r="H200" s="191"/>
      <c r="I200" s="178"/>
      <c r="J200" s="178"/>
      <c r="K200" s="178"/>
      <c r="L200" s="174"/>
      <c r="M200" s="186"/>
      <c r="N200" s="176"/>
      <c r="O200" s="186"/>
      <c r="P200" s="186"/>
    </row>
    <row r="201" spans="1:17" ht="46.5" hidden="1" customHeight="1" x14ac:dyDescent="0.3">
      <c r="B201" s="34"/>
      <c r="C201" s="34"/>
      <c r="D201" s="34"/>
      <c r="E201" s="35"/>
      <c r="F201" s="188" t="s">
        <v>316</v>
      </c>
      <c r="G201" s="181"/>
      <c r="H201" s="191"/>
      <c r="I201" s="178"/>
      <c r="J201" s="178"/>
      <c r="K201" s="178"/>
      <c r="L201" s="174"/>
      <c r="M201" s="186"/>
      <c r="N201" s="176"/>
      <c r="O201" s="186"/>
      <c r="P201" s="186"/>
    </row>
    <row r="202" spans="1:17" ht="48.75" hidden="1" customHeight="1" x14ac:dyDescent="0.3">
      <c r="B202" s="34"/>
      <c r="C202" s="34"/>
      <c r="D202" s="34"/>
      <c r="E202" s="35"/>
      <c r="F202" s="188" t="s">
        <v>316</v>
      </c>
      <c r="G202" s="181"/>
      <c r="H202" s="191"/>
      <c r="I202" s="178"/>
      <c r="J202" s="178"/>
      <c r="K202" s="178"/>
      <c r="L202" s="185"/>
      <c r="M202" s="186"/>
      <c r="N202" s="177"/>
      <c r="O202" s="177"/>
      <c r="P202" s="177"/>
    </row>
    <row r="203" spans="1:17" ht="38.25" hidden="1" customHeight="1" x14ac:dyDescent="0.3">
      <c r="B203" s="34"/>
      <c r="C203" s="34"/>
      <c r="D203" s="34"/>
      <c r="E203" s="35"/>
      <c r="F203" s="188" t="s">
        <v>316</v>
      </c>
      <c r="G203" s="181"/>
      <c r="H203" s="191"/>
      <c r="I203" s="178"/>
      <c r="J203" s="178"/>
      <c r="K203" s="178"/>
      <c r="L203" s="185"/>
      <c r="M203" s="186"/>
      <c r="N203" s="177"/>
      <c r="O203" s="177"/>
      <c r="P203" s="177"/>
    </row>
    <row r="204" spans="1:17" ht="78.75" hidden="1" customHeight="1" x14ac:dyDescent="0.3">
      <c r="B204" s="34"/>
      <c r="C204" s="34"/>
      <c r="D204" s="34"/>
      <c r="E204" s="35"/>
      <c r="F204" s="188" t="s">
        <v>316</v>
      </c>
      <c r="G204" s="181"/>
      <c r="H204" s="191"/>
      <c r="I204" s="178"/>
      <c r="J204" s="178"/>
      <c r="K204" s="178"/>
      <c r="L204" s="185"/>
      <c r="M204" s="186"/>
      <c r="N204" s="176"/>
      <c r="O204" s="186"/>
      <c r="P204" s="177"/>
    </row>
    <row r="205" spans="1:17" ht="78.75" hidden="1" customHeight="1" x14ac:dyDescent="0.3">
      <c r="B205" s="34"/>
      <c r="C205" s="34"/>
      <c r="D205" s="34"/>
      <c r="E205" s="35"/>
      <c r="F205" s="188" t="s">
        <v>316</v>
      </c>
      <c r="G205" s="181"/>
      <c r="H205" s="191"/>
      <c r="I205" s="208"/>
      <c r="J205" s="208"/>
      <c r="K205" s="208"/>
      <c r="L205" s="208"/>
      <c r="M205" s="186"/>
      <c r="N205" s="176"/>
      <c r="O205" s="186"/>
      <c r="P205" s="177"/>
    </row>
    <row r="206" spans="1:17" ht="41.25" hidden="1" customHeight="1" x14ac:dyDescent="0.3">
      <c r="B206" s="34"/>
      <c r="C206" s="34"/>
      <c r="D206" s="34"/>
      <c r="E206" s="35"/>
      <c r="F206" s="188" t="s">
        <v>316</v>
      </c>
      <c r="G206" s="181"/>
      <c r="H206" s="191"/>
      <c r="I206" s="178"/>
      <c r="J206" s="178"/>
      <c r="K206" s="178"/>
      <c r="L206" s="174"/>
      <c r="M206" s="186"/>
      <c r="N206" s="176"/>
      <c r="O206" s="186"/>
      <c r="P206" s="177"/>
    </row>
    <row r="207" spans="1:17" ht="42.75" hidden="1" customHeight="1" x14ac:dyDescent="0.3">
      <c r="B207" s="34"/>
      <c r="C207" s="34"/>
      <c r="D207" s="34"/>
      <c r="E207" s="35"/>
      <c r="F207" s="188" t="s">
        <v>316</v>
      </c>
      <c r="G207" s="181"/>
      <c r="H207" s="191"/>
      <c r="I207" s="178"/>
      <c r="J207" s="178"/>
      <c r="K207" s="178"/>
      <c r="L207" s="185"/>
      <c r="M207" s="186"/>
      <c r="N207" s="176"/>
      <c r="O207" s="186"/>
      <c r="P207" s="177"/>
    </row>
    <row r="208" spans="1:17" ht="42.75" hidden="1" customHeight="1" x14ac:dyDescent="0.3">
      <c r="B208" s="34"/>
      <c r="C208" s="34"/>
      <c r="D208" s="34"/>
      <c r="E208" s="35"/>
      <c r="F208" s="188" t="s">
        <v>435</v>
      </c>
      <c r="G208" s="181"/>
      <c r="H208" s="191"/>
      <c r="I208" s="174"/>
      <c r="J208" s="174"/>
      <c r="K208" s="174"/>
      <c r="L208" s="174"/>
      <c r="M208" s="186"/>
      <c r="N208" s="176"/>
      <c r="O208" s="186"/>
      <c r="P208" s="177"/>
    </row>
    <row r="209" spans="2:16" ht="42.75" hidden="1" customHeight="1" x14ac:dyDescent="0.3">
      <c r="B209" s="34"/>
      <c r="C209" s="34"/>
      <c r="D209" s="34"/>
      <c r="E209" s="35"/>
      <c r="F209" s="188" t="s">
        <v>434</v>
      </c>
      <c r="G209" s="181"/>
      <c r="H209" s="191"/>
      <c r="I209" s="174"/>
      <c r="J209" s="174"/>
      <c r="K209" s="174"/>
      <c r="L209" s="174"/>
      <c r="M209" s="186"/>
      <c r="N209" s="176"/>
      <c r="O209" s="186"/>
      <c r="P209" s="177"/>
    </row>
    <row r="210" spans="2:16" ht="76.5" hidden="1" customHeight="1" x14ac:dyDescent="0.3">
      <c r="B210" s="34"/>
      <c r="C210" s="34"/>
      <c r="D210" s="34"/>
      <c r="E210" s="35"/>
      <c r="F210" s="188" t="s">
        <v>492</v>
      </c>
      <c r="G210" s="181"/>
      <c r="H210" s="191"/>
      <c r="I210" s="174"/>
      <c r="J210" s="174"/>
      <c r="K210" s="174"/>
      <c r="L210" s="185"/>
      <c r="M210" s="186"/>
      <c r="N210" s="176"/>
      <c r="O210" s="186"/>
      <c r="P210" s="177"/>
    </row>
    <row r="211" spans="2:16" ht="76.5" hidden="1" customHeight="1" x14ac:dyDescent="0.3">
      <c r="B211" s="34" t="s">
        <v>445</v>
      </c>
      <c r="C211" s="34" t="s">
        <v>446</v>
      </c>
      <c r="D211" s="34" t="s">
        <v>10</v>
      </c>
      <c r="E211" s="35" t="s">
        <v>283</v>
      </c>
      <c r="F211" s="188" t="s">
        <v>545</v>
      </c>
      <c r="G211" s="181"/>
      <c r="H211" s="191"/>
      <c r="I211" s="177"/>
      <c r="J211" s="177"/>
      <c r="K211" s="177"/>
      <c r="L211" s="186"/>
      <c r="M211" s="186"/>
      <c r="N211" s="176"/>
      <c r="O211" s="186"/>
      <c r="P211" s="177"/>
    </row>
    <row r="212" spans="2:16" ht="145.5" hidden="1" customHeight="1" x14ac:dyDescent="0.3">
      <c r="B212" s="98">
        <v>1217310</v>
      </c>
      <c r="C212" s="98">
        <v>7310</v>
      </c>
      <c r="D212" s="63" t="s">
        <v>21</v>
      </c>
      <c r="E212" s="35" t="s">
        <v>220</v>
      </c>
      <c r="F212" s="188" t="s">
        <v>527</v>
      </c>
      <c r="G212" s="181"/>
      <c r="H212" s="191"/>
      <c r="I212" s="178">
        <v>0</v>
      </c>
      <c r="J212" s="178"/>
      <c r="K212" s="178">
        <v>0</v>
      </c>
      <c r="L212" s="185">
        <v>0</v>
      </c>
      <c r="M212" s="186"/>
      <c r="N212" s="177"/>
      <c r="O212" s="177"/>
      <c r="P212" s="177"/>
    </row>
    <row r="213" spans="2:16" ht="67.5" hidden="1" customHeight="1" x14ac:dyDescent="0.3">
      <c r="B213" s="98"/>
      <c r="C213" s="98">
        <v>7310</v>
      </c>
      <c r="D213" s="63" t="s">
        <v>21</v>
      </c>
      <c r="E213" s="35"/>
      <c r="F213" s="188" t="s">
        <v>528</v>
      </c>
      <c r="G213" s="181"/>
      <c r="H213" s="191"/>
      <c r="I213" s="178"/>
      <c r="J213" s="178"/>
      <c r="K213" s="178"/>
      <c r="L213" s="185"/>
      <c r="M213" s="186"/>
      <c r="N213" s="177"/>
      <c r="O213" s="177"/>
      <c r="P213" s="177"/>
    </row>
    <row r="214" spans="2:16" ht="55.5" customHeight="1" x14ac:dyDescent="0.4">
      <c r="B214" s="34" t="s">
        <v>8</v>
      </c>
      <c r="C214" s="34" t="s">
        <v>9</v>
      </c>
      <c r="D214" s="36" t="s">
        <v>10</v>
      </c>
      <c r="E214" s="35" t="s">
        <v>11</v>
      </c>
      <c r="F214" s="209" t="s">
        <v>12</v>
      </c>
      <c r="G214" s="181"/>
      <c r="H214" s="191">
        <f>I214+M214</f>
        <v>3536400</v>
      </c>
      <c r="I214" s="247">
        <f>I215</f>
        <v>3536400</v>
      </c>
      <c r="J214" s="247">
        <f>J215</f>
        <v>0</v>
      </c>
      <c r="K214" s="247">
        <f>K215</f>
        <v>1340000</v>
      </c>
      <c r="L214" s="246">
        <f>L215</f>
        <v>564784.68999999994</v>
      </c>
      <c r="M214" s="210">
        <f>M215+M218+M220+M227+M228+M229+M230+M221+M219+M223</f>
        <v>0</v>
      </c>
      <c r="N214" s="177">
        <f>N215+N218+N220+N227+N228+N229+N230+N226</f>
        <v>0</v>
      </c>
      <c r="O214" s="177">
        <f>O215+O218+O220+O227+O228+O229+O230+O226</f>
        <v>0</v>
      </c>
      <c r="P214" s="177">
        <f>P215+P218+P220+P227+P228+P229+P230+P226</f>
        <v>0</v>
      </c>
    </row>
    <row r="215" spans="2:16" ht="106.5" customHeight="1" x14ac:dyDescent="0.2">
      <c r="B215" s="1"/>
      <c r="C215" s="1"/>
      <c r="D215" s="1"/>
      <c r="E215" s="1"/>
      <c r="F215" s="188" t="s">
        <v>603</v>
      </c>
      <c r="G215" s="181"/>
      <c r="H215" s="191"/>
      <c r="I215" s="178">
        <v>3536400</v>
      </c>
      <c r="J215" s="178"/>
      <c r="K215" s="178">
        <v>1340000</v>
      </c>
      <c r="L215" s="211">
        <v>564784.68999999994</v>
      </c>
      <c r="M215" s="185">
        <v>0</v>
      </c>
      <c r="N215" s="185">
        <v>0</v>
      </c>
      <c r="O215" s="185">
        <v>0</v>
      </c>
      <c r="P215" s="185">
        <v>0</v>
      </c>
    </row>
    <row r="216" spans="2:16" ht="65.25" hidden="1" customHeight="1" x14ac:dyDescent="0.2">
      <c r="B216" s="1"/>
      <c r="C216" s="1"/>
      <c r="D216" s="1"/>
      <c r="E216" s="1"/>
      <c r="F216" s="188"/>
      <c r="G216" s="181"/>
      <c r="H216" s="191"/>
      <c r="I216" s="178"/>
      <c r="J216" s="178"/>
      <c r="K216" s="178"/>
      <c r="L216" s="185"/>
      <c r="M216" s="185">
        <v>0</v>
      </c>
      <c r="N216" s="185"/>
      <c r="O216" s="185"/>
      <c r="P216" s="185">
        <v>0</v>
      </c>
    </row>
    <row r="217" spans="2:16" ht="18.75" hidden="1" customHeight="1" x14ac:dyDescent="0.2">
      <c r="B217" s="1"/>
      <c r="C217" s="1"/>
      <c r="D217" s="1"/>
      <c r="E217" s="1"/>
      <c r="F217" s="188"/>
      <c r="G217" s="181"/>
      <c r="H217" s="191"/>
      <c r="I217" s="178"/>
      <c r="J217" s="178"/>
      <c r="K217" s="178"/>
      <c r="L217" s="185"/>
      <c r="M217" s="185"/>
      <c r="N217" s="185"/>
      <c r="O217" s="185"/>
      <c r="P217" s="185"/>
    </row>
    <row r="218" spans="2:16" ht="65.25" hidden="1" customHeight="1" x14ac:dyDescent="0.2">
      <c r="B218" s="1"/>
      <c r="C218" s="1"/>
      <c r="D218" s="1"/>
      <c r="E218" s="1"/>
      <c r="F218" s="188" t="s">
        <v>416</v>
      </c>
      <c r="G218" s="181"/>
      <c r="H218" s="191"/>
      <c r="I218" s="232"/>
      <c r="J218" s="232"/>
      <c r="K218" s="232"/>
      <c r="L218" s="211"/>
      <c r="M218" s="185"/>
      <c r="N218" s="185">
        <v>0</v>
      </c>
      <c r="O218" s="185">
        <v>0</v>
      </c>
      <c r="P218" s="185">
        <v>0</v>
      </c>
    </row>
    <row r="219" spans="2:16" ht="137.25" hidden="1" customHeight="1" x14ac:dyDescent="0.2">
      <c r="B219" s="1"/>
      <c r="C219" s="1"/>
      <c r="D219" s="1"/>
      <c r="E219" s="1"/>
      <c r="F219" s="188" t="s">
        <v>491</v>
      </c>
      <c r="G219" s="181"/>
      <c r="H219" s="191"/>
      <c r="I219" s="232"/>
      <c r="J219" s="232"/>
      <c r="K219" s="232"/>
      <c r="L219" s="211"/>
      <c r="M219" s="185"/>
      <c r="N219" s="185"/>
      <c r="O219" s="185"/>
      <c r="P219" s="185"/>
    </row>
    <row r="220" spans="2:16" ht="84.75" hidden="1" customHeight="1" x14ac:dyDescent="0.2">
      <c r="B220" s="1"/>
      <c r="C220" s="1"/>
      <c r="D220" s="1"/>
      <c r="E220" s="1"/>
      <c r="F220" s="188" t="s">
        <v>546</v>
      </c>
      <c r="G220" s="181"/>
      <c r="H220" s="191"/>
      <c r="I220" s="232"/>
      <c r="J220" s="232"/>
      <c r="K220" s="232"/>
      <c r="L220" s="211"/>
      <c r="M220" s="174"/>
      <c r="N220" s="174">
        <v>0</v>
      </c>
      <c r="O220" s="174">
        <v>0</v>
      </c>
      <c r="P220" s="174">
        <v>0</v>
      </c>
    </row>
    <row r="221" spans="2:16" ht="77.25" hidden="1" customHeight="1" x14ac:dyDescent="0.2">
      <c r="B221" s="1"/>
      <c r="C221" s="1"/>
      <c r="D221" s="1"/>
      <c r="E221" s="1"/>
      <c r="F221" s="188" t="s">
        <v>554</v>
      </c>
      <c r="G221" s="181"/>
      <c r="H221" s="191"/>
      <c r="I221" s="232"/>
      <c r="J221" s="232"/>
      <c r="K221" s="232"/>
      <c r="L221" s="211"/>
      <c r="M221" s="174"/>
      <c r="N221" s="174"/>
      <c r="O221" s="174"/>
      <c r="P221" s="174"/>
    </row>
    <row r="222" spans="2:16" ht="58.5" hidden="1" customHeight="1" x14ac:dyDescent="0.2">
      <c r="B222" s="1"/>
      <c r="C222" s="1"/>
      <c r="D222" s="1"/>
      <c r="E222" s="1"/>
      <c r="F222" s="188" t="s">
        <v>555</v>
      </c>
      <c r="G222" s="181"/>
      <c r="H222" s="191"/>
      <c r="I222" s="232"/>
      <c r="J222" s="232"/>
      <c r="K222" s="232"/>
      <c r="L222" s="211"/>
      <c r="M222" s="174"/>
      <c r="N222" s="174"/>
      <c r="O222" s="174"/>
      <c r="P222" s="174"/>
    </row>
    <row r="223" spans="2:16" ht="59.25" hidden="1" customHeight="1" x14ac:dyDescent="0.2">
      <c r="B223" s="1"/>
      <c r="C223" s="1"/>
      <c r="D223" s="1"/>
      <c r="E223" s="1"/>
      <c r="F223" s="188" t="s">
        <v>489</v>
      </c>
      <c r="G223" s="181"/>
      <c r="H223" s="191"/>
      <c r="I223" s="232">
        <f>41810-41810</f>
        <v>0</v>
      </c>
      <c r="J223" s="232"/>
      <c r="K223" s="232">
        <v>0</v>
      </c>
      <c r="L223" s="211">
        <v>0</v>
      </c>
      <c r="M223" s="174"/>
      <c r="N223" s="174"/>
      <c r="O223" s="174"/>
      <c r="P223" s="174"/>
    </row>
    <row r="224" spans="2:16" ht="53.25" hidden="1" customHeight="1" x14ac:dyDescent="0.2">
      <c r="B224" s="1"/>
      <c r="C224" s="1"/>
      <c r="D224" s="1"/>
      <c r="E224" s="1"/>
      <c r="F224" s="188" t="s">
        <v>532</v>
      </c>
      <c r="G224" s="181"/>
      <c r="H224" s="191"/>
      <c r="I224" s="232"/>
      <c r="J224" s="232"/>
      <c r="K224" s="232"/>
      <c r="L224" s="211"/>
      <c r="M224" s="174"/>
      <c r="N224" s="174"/>
      <c r="O224" s="174"/>
      <c r="P224" s="174"/>
    </row>
    <row r="225" spans="2:16" ht="53.25" hidden="1" customHeight="1" x14ac:dyDescent="0.2">
      <c r="B225" s="1"/>
      <c r="C225" s="1"/>
      <c r="D225" s="1"/>
      <c r="E225" s="1"/>
      <c r="F225" s="188" t="s">
        <v>533</v>
      </c>
      <c r="G225" s="181"/>
      <c r="H225" s="191"/>
      <c r="I225" s="232"/>
      <c r="J225" s="232"/>
      <c r="K225" s="232"/>
      <c r="L225" s="211"/>
      <c r="M225" s="174"/>
      <c r="N225" s="174"/>
      <c r="O225" s="174"/>
      <c r="P225" s="174"/>
    </row>
    <row r="226" spans="2:16" ht="53.25" hidden="1" customHeight="1" x14ac:dyDescent="0.2">
      <c r="B226" s="1"/>
      <c r="C226" s="1"/>
      <c r="D226" s="1"/>
      <c r="E226" s="1"/>
      <c r="F226" s="188" t="s">
        <v>534</v>
      </c>
      <c r="G226" s="181"/>
      <c r="H226" s="191"/>
      <c r="I226" s="232"/>
      <c r="J226" s="232"/>
      <c r="K226" s="232"/>
      <c r="L226" s="211"/>
      <c r="M226" s="174"/>
      <c r="N226" s="174"/>
      <c r="O226" s="174"/>
      <c r="P226" s="174"/>
    </row>
    <row r="227" spans="2:16" ht="45" hidden="1" customHeight="1" x14ac:dyDescent="0.2">
      <c r="B227" s="1"/>
      <c r="C227" s="1"/>
      <c r="D227" s="1"/>
      <c r="E227" s="1"/>
      <c r="F227" s="188" t="s">
        <v>432</v>
      </c>
      <c r="G227" s="181"/>
      <c r="H227" s="191"/>
      <c r="I227" s="178"/>
      <c r="J227" s="178"/>
      <c r="K227" s="178"/>
      <c r="L227" s="174"/>
      <c r="M227" s="174"/>
      <c r="N227" s="174"/>
      <c r="O227" s="174"/>
      <c r="P227" s="174"/>
    </row>
    <row r="228" spans="2:16" ht="87" hidden="1" customHeight="1" x14ac:dyDescent="0.2">
      <c r="B228" s="1"/>
      <c r="C228" s="1"/>
      <c r="D228" s="1"/>
      <c r="E228" s="1"/>
      <c r="F228" s="188" t="s">
        <v>433</v>
      </c>
      <c r="G228" s="181"/>
      <c r="H228" s="191"/>
      <c r="I228" s="178"/>
      <c r="J228" s="178"/>
      <c r="K228" s="178"/>
      <c r="L228" s="174"/>
      <c r="M228" s="174"/>
      <c r="N228" s="174"/>
      <c r="O228" s="174"/>
      <c r="P228" s="174"/>
    </row>
    <row r="229" spans="2:16" ht="70.5" hidden="1" customHeight="1" x14ac:dyDescent="0.2">
      <c r="B229" s="1"/>
      <c r="C229" s="1"/>
      <c r="D229" s="1"/>
      <c r="E229" s="1"/>
      <c r="F229" s="188"/>
      <c r="G229" s="181"/>
      <c r="H229" s="191"/>
      <c r="I229" s="178"/>
      <c r="J229" s="178"/>
      <c r="K229" s="178"/>
      <c r="L229" s="174"/>
      <c r="M229" s="174"/>
      <c r="N229" s="174"/>
      <c r="O229" s="174"/>
      <c r="P229" s="174"/>
    </row>
    <row r="230" spans="2:16" ht="57.75" hidden="1" customHeight="1" x14ac:dyDescent="0.2">
      <c r="B230" s="1"/>
      <c r="C230" s="1"/>
      <c r="D230" s="1"/>
      <c r="E230" s="1"/>
      <c r="F230" s="188" t="s">
        <v>490</v>
      </c>
      <c r="G230" s="181"/>
      <c r="H230" s="191"/>
      <c r="I230" s="178"/>
      <c r="J230" s="178"/>
      <c r="K230" s="178"/>
      <c r="L230" s="174"/>
      <c r="M230" s="174"/>
      <c r="N230" s="174"/>
      <c r="O230" s="174"/>
      <c r="P230" s="174"/>
    </row>
    <row r="231" spans="2:16" ht="70.5" customHeight="1" x14ac:dyDescent="0.3">
      <c r="B231" s="20">
        <v>1217693</v>
      </c>
      <c r="C231" s="20">
        <v>7693</v>
      </c>
      <c r="D231" s="32" t="s">
        <v>5</v>
      </c>
      <c r="E231" s="22" t="s">
        <v>13</v>
      </c>
      <c r="F231" s="188" t="s">
        <v>559</v>
      </c>
      <c r="G231" s="181"/>
      <c r="H231" s="191"/>
      <c r="I231" s="294">
        <f>I232+I233+I268+I269+I270+I271+I272+I274+I275+I276</f>
        <v>3277000</v>
      </c>
      <c r="J231" s="294">
        <f>J232+J233+J268+J269+J270+J271+J272</f>
        <v>0</v>
      </c>
      <c r="K231" s="294">
        <f>K232+K233+K268+K269+K270+K271+K272+K274+K275+K276</f>
        <v>273081</v>
      </c>
      <c r="L231" s="294">
        <f>L232+L233+L268+L269+L270+L271+L272+L274+L275+L276</f>
        <v>273080.02</v>
      </c>
      <c r="M231" s="246">
        <f>M232+M233+M268+M269+M270+M271+M272</f>
        <v>0</v>
      </c>
      <c r="N231" s="186">
        <v>0</v>
      </c>
      <c r="O231" s="186">
        <v>0</v>
      </c>
      <c r="P231" s="186">
        <v>0</v>
      </c>
    </row>
    <row r="232" spans="2:16" ht="30.75" hidden="1" customHeight="1" x14ac:dyDescent="0.2">
      <c r="B232" s="1"/>
      <c r="C232" s="1"/>
      <c r="D232" s="1"/>
      <c r="E232" s="1"/>
      <c r="F232" s="188" t="s">
        <v>327</v>
      </c>
      <c r="G232" s="181"/>
      <c r="H232" s="191"/>
      <c r="I232" s="178"/>
      <c r="J232" s="178"/>
      <c r="K232" s="178"/>
      <c r="L232" s="174"/>
      <c r="M232" s="185"/>
      <c r="N232" s="185">
        <v>0</v>
      </c>
      <c r="O232" s="185">
        <v>0</v>
      </c>
      <c r="P232" s="185">
        <v>0</v>
      </c>
    </row>
    <row r="233" spans="2:16" ht="79.5" customHeight="1" x14ac:dyDescent="0.2">
      <c r="B233" s="1"/>
      <c r="C233" s="1"/>
      <c r="D233" s="1"/>
      <c r="E233" s="1"/>
      <c r="F233" s="188" t="s">
        <v>328</v>
      </c>
      <c r="G233" s="181"/>
      <c r="H233" s="191"/>
      <c r="I233" s="178">
        <v>3277000</v>
      </c>
      <c r="J233" s="178"/>
      <c r="K233" s="178">
        <v>273081</v>
      </c>
      <c r="L233" s="174">
        <v>273080.02</v>
      </c>
      <c r="M233" s="185"/>
      <c r="N233" s="185">
        <v>0</v>
      </c>
      <c r="O233" s="185">
        <v>0</v>
      </c>
      <c r="P233" s="185">
        <v>0</v>
      </c>
    </row>
    <row r="234" spans="2:16" ht="117" hidden="1" customHeight="1" x14ac:dyDescent="0.2">
      <c r="B234" s="1"/>
      <c r="C234" s="1"/>
      <c r="D234" s="1"/>
      <c r="E234" s="1"/>
      <c r="F234" s="188"/>
      <c r="G234" s="181"/>
      <c r="H234" s="191"/>
      <c r="I234" s="178"/>
      <c r="J234" s="178"/>
      <c r="K234" s="178"/>
      <c r="L234" s="185"/>
      <c r="M234" s="185"/>
      <c r="N234" s="178"/>
      <c r="O234" s="185"/>
      <c r="P234" s="174"/>
    </row>
    <row r="235" spans="2:16" ht="42" hidden="1" customHeight="1" x14ac:dyDescent="0.2">
      <c r="B235" s="1"/>
      <c r="C235" s="1"/>
      <c r="D235" s="1"/>
      <c r="E235" s="1"/>
      <c r="F235" s="188"/>
      <c r="G235" s="181"/>
      <c r="H235" s="191"/>
      <c r="I235" s="178"/>
      <c r="J235" s="178"/>
      <c r="K235" s="178"/>
      <c r="L235" s="185"/>
      <c r="M235" s="185"/>
      <c r="N235" s="178"/>
      <c r="O235" s="185"/>
      <c r="P235" s="174"/>
    </row>
    <row r="236" spans="2:16" ht="64.5" hidden="1" customHeight="1" x14ac:dyDescent="0.2">
      <c r="B236" s="102"/>
      <c r="C236" s="1"/>
      <c r="D236" s="38"/>
      <c r="E236" s="25"/>
      <c r="F236" s="188"/>
      <c r="G236" s="181"/>
      <c r="H236" s="191"/>
      <c r="I236" s="208"/>
      <c r="J236" s="208"/>
      <c r="K236" s="208"/>
      <c r="L236" s="212"/>
      <c r="M236" s="213"/>
      <c r="N236" s="178"/>
      <c r="O236" s="178"/>
      <c r="P236" s="178"/>
    </row>
    <row r="237" spans="2:16" ht="43.5" hidden="1" customHeight="1" x14ac:dyDescent="0.2">
      <c r="B237" s="1"/>
      <c r="C237" s="1"/>
      <c r="D237" s="1"/>
      <c r="E237" s="25"/>
      <c r="F237" s="188"/>
      <c r="G237" s="181"/>
      <c r="H237" s="191"/>
      <c r="I237" s="178"/>
      <c r="J237" s="178"/>
      <c r="K237" s="178"/>
      <c r="L237" s="174"/>
      <c r="M237" s="185"/>
      <c r="N237" s="178"/>
      <c r="O237" s="185"/>
      <c r="P237" s="185"/>
    </row>
    <row r="238" spans="2:16" ht="48" hidden="1" customHeight="1" x14ac:dyDescent="0.2">
      <c r="B238" s="1"/>
      <c r="C238" s="1"/>
      <c r="D238" s="1"/>
      <c r="E238" s="25"/>
      <c r="F238" s="188"/>
      <c r="G238" s="181"/>
      <c r="H238" s="191"/>
      <c r="I238" s="178"/>
      <c r="J238" s="178"/>
      <c r="K238" s="178"/>
      <c r="L238" s="174"/>
      <c r="M238" s="185"/>
      <c r="N238" s="178"/>
      <c r="O238" s="185"/>
      <c r="P238" s="185"/>
    </row>
    <row r="239" spans="2:16" ht="39.75" hidden="1" customHeight="1" x14ac:dyDescent="0.2">
      <c r="B239" s="1"/>
      <c r="C239" s="1"/>
      <c r="D239" s="1"/>
      <c r="E239" s="25"/>
      <c r="F239" s="188"/>
      <c r="G239" s="181"/>
      <c r="H239" s="191"/>
      <c r="I239" s="178"/>
      <c r="J239" s="178"/>
      <c r="K239" s="178"/>
      <c r="L239" s="174"/>
      <c r="M239" s="185"/>
      <c r="N239" s="178"/>
      <c r="O239" s="185"/>
      <c r="P239" s="185"/>
    </row>
    <row r="240" spans="2:16" ht="48.75" hidden="1" customHeight="1" x14ac:dyDescent="0.2">
      <c r="B240" s="1"/>
      <c r="C240" s="1"/>
      <c r="D240" s="1"/>
      <c r="E240" s="25"/>
      <c r="F240" s="188"/>
      <c r="G240" s="181"/>
      <c r="H240" s="191"/>
      <c r="I240" s="178"/>
      <c r="J240" s="178"/>
      <c r="K240" s="178"/>
      <c r="L240" s="174"/>
      <c r="M240" s="185"/>
      <c r="N240" s="178"/>
      <c r="O240" s="185"/>
      <c r="P240" s="185"/>
    </row>
    <row r="241" spans="2:16" ht="48.75" hidden="1" customHeight="1" x14ac:dyDescent="0.2">
      <c r="B241" s="1"/>
      <c r="C241" s="1"/>
      <c r="D241" s="1"/>
      <c r="E241" s="25"/>
      <c r="F241" s="188"/>
      <c r="G241" s="181"/>
      <c r="H241" s="191"/>
      <c r="I241" s="178"/>
      <c r="J241" s="178"/>
      <c r="K241" s="178"/>
      <c r="L241" s="174"/>
      <c r="M241" s="185"/>
      <c r="N241" s="178"/>
      <c r="O241" s="185"/>
      <c r="P241" s="185"/>
    </row>
    <row r="242" spans="2:16" ht="48.75" hidden="1" customHeight="1" x14ac:dyDescent="0.2">
      <c r="B242" s="1"/>
      <c r="C242" s="1"/>
      <c r="D242" s="1"/>
      <c r="E242" s="25"/>
      <c r="F242" s="188"/>
      <c r="G242" s="181"/>
      <c r="H242" s="191"/>
      <c r="I242" s="178"/>
      <c r="J242" s="178"/>
      <c r="K242" s="178"/>
      <c r="L242" s="174"/>
      <c r="M242" s="185"/>
      <c r="N242" s="178"/>
      <c r="O242" s="185"/>
      <c r="P242" s="185"/>
    </row>
    <row r="243" spans="2:16" ht="48.75" hidden="1" customHeight="1" x14ac:dyDescent="0.2">
      <c r="B243" s="1"/>
      <c r="C243" s="1"/>
      <c r="D243" s="1"/>
      <c r="E243" s="25"/>
      <c r="F243" s="188"/>
      <c r="G243" s="181"/>
      <c r="H243" s="191"/>
      <c r="I243" s="178"/>
      <c r="J243" s="178"/>
      <c r="K243" s="178"/>
      <c r="L243" s="174"/>
      <c r="M243" s="185"/>
      <c r="N243" s="178"/>
      <c r="O243" s="185"/>
      <c r="P243" s="185"/>
    </row>
    <row r="244" spans="2:16" ht="48.75" hidden="1" customHeight="1" x14ac:dyDescent="0.2">
      <c r="B244" s="1"/>
      <c r="C244" s="1"/>
      <c r="D244" s="1"/>
      <c r="E244" s="25"/>
      <c r="F244" s="188"/>
      <c r="G244" s="181"/>
      <c r="H244" s="191"/>
      <c r="I244" s="178"/>
      <c r="J244" s="178"/>
      <c r="K244" s="178"/>
      <c r="L244" s="174"/>
      <c r="M244" s="185"/>
      <c r="N244" s="178"/>
      <c r="O244" s="185"/>
      <c r="P244" s="185"/>
    </row>
    <row r="245" spans="2:16" ht="45" hidden="1" customHeight="1" x14ac:dyDescent="0.2">
      <c r="B245" s="1"/>
      <c r="C245" s="1"/>
      <c r="D245" s="1"/>
      <c r="E245" s="25"/>
      <c r="F245" s="188"/>
      <c r="G245" s="181"/>
      <c r="H245" s="191"/>
      <c r="I245" s="178"/>
      <c r="J245" s="178"/>
      <c r="K245" s="178"/>
      <c r="L245" s="174"/>
      <c r="M245" s="185"/>
      <c r="N245" s="178"/>
      <c r="O245" s="185"/>
      <c r="P245" s="185"/>
    </row>
    <row r="246" spans="2:16" ht="45" hidden="1" customHeight="1" x14ac:dyDescent="0.2">
      <c r="B246" s="1"/>
      <c r="C246" s="1"/>
      <c r="D246" s="1"/>
      <c r="E246" s="25"/>
      <c r="F246" s="188"/>
      <c r="G246" s="181"/>
      <c r="H246" s="191"/>
      <c r="I246" s="178"/>
      <c r="J246" s="178"/>
      <c r="K246" s="178"/>
      <c r="L246" s="174"/>
      <c r="M246" s="185"/>
      <c r="N246" s="178"/>
      <c r="O246" s="185"/>
      <c r="P246" s="185"/>
    </row>
    <row r="247" spans="2:16" ht="45" hidden="1" customHeight="1" x14ac:dyDescent="0.2">
      <c r="B247" s="1"/>
      <c r="C247" s="1"/>
      <c r="D247" s="1"/>
      <c r="E247" s="25"/>
      <c r="F247" s="188"/>
      <c r="G247" s="181"/>
      <c r="H247" s="191"/>
      <c r="I247" s="178"/>
      <c r="J247" s="178"/>
      <c r="K247" s="178"/>
      <c r="L247" s="174"/>
      <c r="M247" s="185"/>
      <c r="N247" s="178"/>
      <c r="O247" s="185"/>
      <c r="P247" s="174"/>
    </row>
    <row r="248" spans="2:16" ht="56.25" hidden="1" customHeight="1" x14ac:dyDescent="0.2">
      <c r="B248" s="1"/>
      <c r="C248" s="1"/>
      <c r="D248" s="1"/>
      <c r="E248" s="25"/>
      <c r="F248" s="188"/>
      <c r="G248" s="181"/>
      <c r="H248" s="191"/>
      <c r="I248" s="178"/>
      <c r="J248" s="178"/>
      <c r="K248" s="178"/>
      <c r="L248" s="174"/>
      <c r="M248" s="185"/>
      <c r="N248" s="178"/>
      <c r="O248" s="185"/>
      <c r="P248" s="185"/>
    </row>
    <row r="249" spans="2:16" ht="42.75" hidden="1" customHeight="1" x14ac:dyDescent="0.2">
      <c r="B249" s="1"/>
      <c r="C249" s="1"/>
      <c r="D249" s="1"/>
      <c r="E249" s="25"/>
      <c r="F249" s="188"/>
      <c r="G249" s="181"/>
      <c r="H249" s="191"/>
      <c r="I249" s="178"/>
      <c r="J249" s="178"/>
      <c r="K249" s="178"/>
      <c r="L249" s="174"/>
      <c r="M249" s="185"/>
      <c r="N249" s="178"/>
      <c r="O249" s="185"/>
      <c r="P249" s="185"/>
    </row>
    <row r="250" spans="2:16" ht="45" hidden="1" customHeight="1" x14ac:dyDescent="0.2">
      <c r="B250" s="1"/>
      <c r="C250" s="1"/>
      <c r="D250" s="1"/>
      <c r="E250" s="25"/>
      <c r="F250" s="188"/>
      <c r="G250" s="181"/>
      <c r="H250" s="191"/>
      <c r="I250" s="178"/>
      <c r="J250" s="178"/>
      <c r="K250" s="178"/>
      <c r="L250" s="174"/>
      <c r="M250" s="185"/>
      <c r="N250" s="178"/>
      <c r="O250" s="185"/>
      <c r="P250" s="185"/>
    </row>
    <row r="251" spans="2:16" ht="223.5" hidden="1" customHeight="1" x14ac:dyDescent="0.25">
      <c r="B251" s="100"/>
      <c r="C251" s="101"/>
      <c r="D251" s="101"/>
      <c r="E251" s="31"/>
      <c r="F251" s="188"/>
      <c r="G251" s="181"/>
      <c r="H251" s="191"/>
      <c r="I251" s="178"/>
      <c r="J251" s="178"/>
      <c r="K251" s="178"/>
      <c r="L251" s="185"/>
      <c r="M251" s="185"/>
      <c r="N251" s="178"/>
      <c r="O251" s="185"/>
      <c r="P251" s="174"/>
    </row>
    <row r="252" spans="2:16" ht="57" hidden="1" customHeight="1" x14ac:dyDescent="0.3">
      <c r="B252" s="20"/>
      <c r="C252" s="20"/>
      <c r="D252" s="32"/>
      <c r="E252" s="22"/>
      <c r="F252" s="188"/>
      <c r="G252" s="181"/>
      <c r="H252" s="191"/>
      <c r="I252" s="177"/>
      <c r="J252" s="177"/>
      <c r="K252" s="177"/>
      <c r="L252" s="177"/>
      <c r="M252" s="185"/>
      <c r="N252" s="185"/>
      <c r="O252" s="185"/>
      <c r="P252" s="185"/>
    </row>
    <row r="253" spans="2:16" ht="62.25" hidden="1" customHeight="1" x14ac:dyDescent="0.3">
      <c r="B253" s="20"/>
      <c r="C253" s="20"/>
      <c r="D253" s="32"/>
      <c r="E253" s="22"/>
      <c r="F253" s="188"/>
      <c r="G253" s="181"/>
      <c r="H253" s="191"/>
      <c r="I253" s="214"/>
      <c r="J253" s="214"/>
      <c r="K253" s="214"/>
      <c r="L253" s="214"/>
      <c r="M253" s="185"/>
      <c r="N253" s="185"/>
      <c r="O253" s="185"/>
      <c r="P253" s="185"/>
    </row>
    <row r="254" spans="2:16" ht="31.5" hidden="1" customHeight="1" x14ac:dyDescent="0.3">
      <c r="B254" s="20"/>
      <c r="C254" s="20"/>
      <c r="D254" s="32"/>
      <c r="E254" s="22"/>
      <c r="F254" s="188"/>
      <c r="G254" s="181"/>
      <c r="H254" s="191"/>
      <c r="I254" s="174"/>
      <c r="J254" s="174"/>
      <c r="K254" s="174"/>
      <c r="L254" s="174"/>
      <c r="M254" s="185"/>
      <c r="N254" s="185"/>
      <c r="O254" s="185"/>
      <c r="P254" s="185"/>
    </row>
    <row r="255" spans="2:16" ht="53.25" hidden="1" customHeight="1" x14ac:dyDescent="0.3">
      <c r="B255" s="20"/>
      <c r="C255" s="20"/>
      <c r="D255" s="32"/>
      <c r="E255" s="22"/>
      <c r="F255" s="188"/>
      <c r="G255" s="181"/>
      <c r="H255" s="191"/>
      <c r="I255" s="174"/>
      <c r="J255" s="174"/>
      <c r="K255" s="174"/>
      <c r="L255" s="174"/>
      <c r="M255" s="185"/>
      <c r="N255" s="185"/>
      <c r="O255" s="185"/>
      <c r="P255" s="185"/>
    </row>
    <row r="256" spans="2:16" ht="39" hidden="1" customHeight="1" x14ac:dyDescent="0.3">
      <c r="B256" s="20"/>
      <c r="C256" s="20"/>
      <c r="D256" s="32"/>
      <c r="E256" s="22"/>
      <c r="F256" s="188"/>
      <c r="G256" s="181"/>
      <c r="H256" s="191"/>
      <c r="I256" s="178"/>
      <c r="J256" s="178"/>
      <c r="K256" s="178"/>
      <c r="L256" s="174"/>
      <c r="M256" s="185"/>
      <c r="N256" s="185"/>
      <c r="O256" s="185"/>
      <c r="P256" s="185"/>
    </row>
    <row r="257" spans="2:16" ht="94.5" hidden="1" customHeight="1" x14ac:dyDescent="0.3">
      <c r="B257" s="20"/>
      <c r="C257" s="20"/>
      <c r="D257" s="32"/>
      <c r="E257" s="22"/>
      <c r="F257" s="188"/>
      <c r="G257" s="181"/>
      <c r="H257" s="191"/>
      <c r="I257" s="174"/>
      <c r="J257" s="178"/>
      <c r="K257" s="178"/>
      <c r="L257" s="174"/>
      <c r="M257" s="185"/>
      <c r="N257" s="185"/>
      <c r="O257" s="185"/>
      <c r="P257" s="185"/>
    </row>
    <row r="258" spans="2:16" ht="39" hidden="1" customHeight="1" x14ac:dyDescent="0.3">
      <c r="B258" s="20"/>
      <c r="C258" s="20"/>
      <c r="D258" s="32"/>
      <c r="E258" s="22"/>
      <c r="F258" s="188"/>
      <c r="G258" s="181"/>
      <c r="H258" s="191"/>
      <c r="I258" s="174"/>
      <c r="J258" s="178"/>
      <c r="K258" s="178"/>
      <c r="L258" s="174"/>
      <c r="M258" s="185"/>
      <c r="N258" s="185"/>
      <c r="O258" s="185"/>
      <c r="P258" s="185"/>
    </row>
    <row r="259" spans="2:16" ht="72" hidden="1" customHeight="1" x14ac:dyDescent="0.3">
      <c r="B259" s="20"/>
      <c r="C259" s="20"/>
      <c r="D259" s="32"/>
      <c r="E259" s="22"/>
      <c r="F259" s="188"/>
      <c r="G259" s="181"/>
      <c r="H259" s="191"/>
      <c r="I259" s="174"/>
      <c r="J259" s="174"/>
      <c r="K259" s="174"/>
      <c r="L259" s="174"/>
      <c r="M259" s="185"/>
      <c r="N259" s="185"/>
      <c r="O259" s="185"/>
      <c r="P259" s="185"/>
    </row>
    <row r="260" spans="2:16" ht="54.75" hidden="1" customHeight="1" x14ac:dyDescent="0.3">
      <c r="B260" s="20"/>
      <c r="C260" s="20"/>
      <c r="D260" s="32"/>
      <c r="E260" s="22"/>
      <c r="F260" s="188"/>
      <c r="G260" s="181"/>
      <c r="H260" s="191"/>
      <c r="I260" s="174"/>
      <c r="J260" s="174"/>
      <c r="K260" s="174"/>
      <c r="L260" s="174"/>
      <c r="M260" s="185"/>
      <c r="N260" s="185"/>
      <c r="O260" s="185"/>
      <c r="P260" s="185"/>
    </row>
    <row r="261" spans="2:16" ht="38.25" hidden="1" customHeight="1" x14ac:dyDescent="0.3">
      <c r="B261" s="20"/>
      <c r="C261" s="20"/>
      <c r="D261" s="32"/>
      <c r="E261" s="22"/>
      <c r="F261" s="188"/>
      <c r="G261" s="181"/>
      <c r="H261" s="191"/>
      <c r="I261" s="174"/>
      <c r="J261" s="174"/>
      <c r="K261" s="174"/>
      <c r="L261" s="174"/>
      <c r="M261" s="185"/>
      <c r="N261" s="185"/>
      <c r="O261" s="185"/>
      <c r="P261" s="185"/>
    </row>
    <row r="262" spans="2:16" ht="177" hidden="1" customHeight="1" x14ac:dyDescent="0.3">
      <c r="B262" s="20"/>
      <c r="C262" s="20"/>
      <c r="D262" s="32"/>
      <c r="E262" s="22"/>
      <c r="F262" s="188"/>
      <c r="G262" s="181"/>
      <c r="H262" s="191"/>
      <c r="I262" s="174"/>
      <c r="J262" s="174"/>
      <c r="K262" s="174"/>
      <c r="L262" s="174"/>
      <c r="M262" s="185"/>
      <c r="N262" s="185"/>
      <c r="O262" s="185"/>
      <c r="P262" s="185"/>
    </row>
    <row r="263" spans="2:16" ht="18" hidden="1" customHeight="1" x14ac:dyDescent="0.3">
      <c r="B263" s="20"/>
      <c r="C263" s="20"/>
      <c r="D263" s="32"/>
      <c r="E263" s="22"/>
      <c r="F263" s="188"/>
      <c r="G263" s="181"/>
      <c r="H263" s="191"/>
      <c r="I263" s="176"/>
      <c r="J263" s="176"/>
      <c r="K263" s="176"/>
      <c r="L263" s="177"/>
      <c r="M263" s="185"/>
      <c r="N263" s="185"/>
      <c r="O263" s="185"/>
      <c r="P263" s="185"/>
    </row>
    <row r="264" spans="2:16" ht="51.75" hidden="1" customHeight="1" x14ac:dyDescent="0.25">
      <c r="B264" s="29"/>
      <c r="C264" s="29"/>
      <c r="D264" s="30"/>
      <c r="E264" s="1"/>
      <c r="F264" s="197"/>
      <c r="G264" s="181"/>
      <c r="H264" s="191"/>
      <c r="I264" s="215"/>
      <c r="J264" s="215"/>
      <c r="K264" s="215"/>
      <c r="L264" s="216"/>
      <c r="M264" s="186"/>
      <c r="N264" s="215"/>
      <c r="O264" s="215"/>
      <c r="P264" s="216"/>
    </row>
    <row r="265" spans="2:16" ht="85.5" hidden="1" customHeight="1" x14ac:dyDescent="0.25">
      <c r="B265" s="29"/>
      <c r="C265" s="29"/>
      <c r="D265" s="30"/>
      <c r="E265" s="25"/>
      <c r="F265" s="188"/>
      <c r="G265" s="181"/>
      <c r="H265" s="191"/>
      <c r="I265" s="178"/>
      <c r="J265" s="178"/>
      <c r="K265" s="178"/>
      <c r="L265" s="174"/>
      <c r="M265" s="185"/>
      <c r="N265" s="178"/>
      <c r="O265" s="185"/>
      <c r="P265" s="174"/>
    </row>
    <row r="266" spans="2:16" ht="51.75" hidden="1" customHeight="1" x14ac:dyDescent="0.25">
      <c r="B266" s="29"/>
      <c r="C266" s="29"/>
      <c r="D266" s="30"/>
      <c r="E266" s="1"/>
      <c r="F266" s="188"/>
      <c r="G266" s="181"/>
      <c r="H266" s="191"/>
      <c r="I266" s="178"/>
      <c r="J266" s="178"/>
      <c r="K266" s="178"/>
      <c r="L266" s="185"/>
      <c r="M266" s="185"/>
      <c r="N266" s="178"/>
      <c r="O266" s="185"/>
      <c r="P266" s="174"/>
    </row>
    <row r="267" spans="2:16" ht="51.75" hidden="1" customHeight="1" x14ac:dyDescent="0.25">
      <c r="B267" s="29"/>
      <c r="C267" s="29"/>
      <c r="D267" s="30"/>
      <c r="E267" s="1"/>
      <c r="F267" s="188"/>
      <c r="G267" s="181"/>
      <c r="H267" s="191"/>
      <c r="I267" s="178"/>
      <c r="J267" s="178"/>
      <c r="K267" s="178"/>
      <c r="L267" s="185"/>
      <c r="M267" s="185"/>
      <c r="N267" s="178"/>
      <c r="O267" s="185"/>
      <c r="P267" s="174"/>
    </row>
    <row r="268" spans="2:16" ht="67.5" hidden="1" customHeight="1" x14ac:dyDescent="0.25">
      <c r="B268" s="29"/>
      <c r="C268" s="29"/>
      <c r="D268" s="30"/>
      <c r="E268" s="1"/>
      <c r="F268" s="188" t="s">
        <v>404</v>
      </c>
      <c r="G268" s="181"/>
      <c r="H268" s="191"/>
      <c r="I268" s="178"/>
      <c r="J268" s="178"/>
      <c r="K268" s="178"/>
      <c r="L268" s="174"/>
      <c r="M268" s="185"/>
      <c r="N268" s="178"/>
      <c r="O268" s="185"/>
      <c r="P268" s="174"/>
    </row>
    <row r="269" spans="2:16" ht="51.75" hidden="1" customHeight="1" x14ac:dyDescent="0.25">
      <c r="B269" s="29"/>
      <c r="C269" s="29"/>
      <c r="D269" s="30"/>
      <c r="E269" s="1"/>
      <c r="F269" s="188" t="s">
        <v>405</v>
      </c>
      <c r="G269" s="181"/>
      <c r="H269" s="191"/>
      <c r="I269" s="178"/>
      <c r="J269" s="178"/>
      <c r="K269" s="178"/>
      <c r="L269" s="174"/>
      <c r="M269" s="185"/>
      <c r="N269" s="178"/>
      <c r="O269" s="185"/>
      <c r="P269" s="174"/>
    </row>
    <row r="270" spans="2:16" ht="40.5" hidden="1" customHeight="1" x14ac:dyDescent="0.25">
      <c r="B270" s="29"/>
      <c r="C270" s="29"/>
      <c r="D270" s="30"/>
      <c r="E270" s="1"/>
      <c r="F270" s="188" t="s">
        <v>406</v>
      </c>
      <c r="G270" s="181"/>
      <c r="H270" s="191"/>
      <c r="I270" s="178">
        <f>100000-100000</f>
        <v>0</v>
      </c>
      <c r="J270" s="178"/>
      <c r="K270" s="178">
        <f>100000-100000</f>
        <v>0</v>
      </c>
      <c r="L270" s="174">
        <v>0</v>
      </c>
      <c r="M270" s="185"/>
      <c r="N270" s="178"/>
      <c r="O270" s="185"/>
      <c r="P270" s="174"/>
    </row>
    <row r="271" spans="2:16" ht="75.75" hidden="1" customHeight="1" x14ac:dyDescent="0.25">
      <c r="B271" s="29"/>
      <c r="C271" s="29"/>
      <c r="D271" s="30"/>
      <c r="E271" s="1"/>
      <c r="F271" s="188" t="s">
        <v>540</v>
      </c>
      <c r="G271" s="181"/>
      <c r="H271" s="191"/>
      <c r="I271" s="178"/>
      <c r="J271" s="178"/>
      <c r="K271" s="178"/>
      <c r="L271" s="174"/>
      <c r="M271" s="185"/>
      <c r="N271" s="178"/>
      <c r="O271" s="185"/>
      <c r="P271" s="174"/>
    </row>
    <row r="272" spans="2:16" ht="84" hidden="1" customHeight="1" x14ac:dyDescent="0.25">
      <c r="B272" s="29"/>
      <c r="C272" s="29"/>
      <c r="D272" s="30"/>
      <c r="E272" s="1"/>
      <c r="F272" s="188" t="s">
        <v>431</v>
      </c>
      <c r="G272" s="181"/>
      <c r="H272" s="191"/>
      <c r="I272" s="178"/>
      <c r="J272" s="178"/>
      <c r="K272" s="178"/>
      <c r="L272" s="174"/>
      <c r="M272" s="185"/>
      <c r="N272" s="178"/>
      <c r="O272" s="185"/>
      <c r="P272" s="174"/>
    </row>
    <row r="273" spans="2:16" ht="51.75" hidden="1" customHeight="1" x14ac:dyDescent="0.25">
      <c r="B273" s="29"/>
      <c r="C273" s="29"/>
      <c r="D273" s="30"/>
      <c r="E273" s="1"/>
      <c r="F273" s="188"/>
      <c r="G273" s="181"/>
      <c r="H273" s="191"/>
      <c r="I273" s="178"/>
      <c r="J273" s="178"/>
      <c r="K273" s="178"/>
      <c r="L273" s="174"/>
      <c r="M273" s="185"/>
      <c r="N273" s="178"/>
      <c r="O273" s="185"/>
      <c r="P273" s="174"/>
    </row>
    <row r="274" spans="2:16" ht="80.25" hidden="1" customHeight="1" x14ac:dyDescent="0.25">
      <c r="B274" s="29"/>
      <c r="C274" s="29"/>
      <c r="D274" s="30"/>
      <c r="E274" s="1"/>
      <c r="F274" s="188" t="s">
        <v>530</v>
      </c>
      <c r="G274" s="181"/>
      <c r="H274" s="191"/>
      <c r="I274" s="178"/>
      <c r="J274" s="178"/>
      <c r="K274" s="178"/>
      <c r="L274" s="174"/>
      <c r="M274" s="185"/>
      <c r="N274" s="178"/>
      <c r="O274" s="185"/>
      <c r="P274" s="174"/>
    </row>
    <row r="275" spans="2:16" ht="44.25" hidden="1" customHeight="1" x14ac:dyDescent="0.25">
      <c r="B275" s="29"/>
      <c r="C275" s="29"/>
      <c r="D275" s="30"/>
      <c r="E275" s="1"/>
      <c r="F275" s="188" t="s">
        <v>531</v>
      </c>
      <c r="G275" s="181"/>
      <c r="H275" s="191"/>
      <c r="I275" s="178"/>
      <c r="J275" s="178"/>
      <c r="K275" s="178"/>
      <c r="L275" s="174"/>
      <c r="M275" s="185"/>
      <c r="N275" s="178"/>
      <c r="O275" s="185"/>
      <c r="P275" s="174"/>
    </row>
    <row r="276" spans="2:16" ht="112.5" hidden="1" customHeight="1" x14ac:dyDescent="0.25">
      <c r="B276" s="29"/>
      <c r="C276" s="29"/>
      <c r="D276" s="30"/>
      <c r="E276" s="1"/>
      <c r="F276" s="188" t="s">
        <v>539</v>
      </c>
      <c r="G276" s="181"/>
      <c r="H276" s="191"/>
      <c r="I276" s="178"/>
      <c r="J276" s="178"/>
      <c r="K276" s="178"/>
      <c r="L276" s="174"/>
      <c r="M276" s="185"/>
      <c r="N276" s="178"/>
      <c r="O276" s="185"/>
      <c r="P276" s="174"/>
    </row>
    <row r="277" spans="2:16" ht="70.5" hidden="1" customHeight="1" x14ac:dyDescent="0.3">
      <c r="B277" s="34" t="s">
        <v>14</v>
      </c>
      <c r="C277" s="34" t="s">
        <v>4</v>
      </c>
      <c r="D277" s="36" t="s">
        <v>5</v>
      </c>
      <c r="E277" s="35" t="s">
        <v>6</v>
      </c>
      <c r="F277" s="188" t="s">
        <v>417</v>
      </c>
      <c r="G277" s="181"/>
      <c r="H277" s="191"/>
      <c r="I277" s="246"/>
      <c r="J277" s="246"/>
      <c r="K277" s="246"/>
      <c r="L277" s="246"/>
      <c r="M277" s="185"/>
      <c r="N277" s="178"/>
      <c r="O277" s="185"/>
      <c r="P277" s="174"/>
    </row>
    <row r="278" spans="2:16" ht="70.5" hidden="1" customHeight="1" x14ac:dyDescent="0.3">
      <c r="B278" s="34" t="s">
        <v>14</v>
      </c>
      <c r="C278" s="34" t="s">
        <v>4</v>
      </c>
      <c r="D278" s="36" t="s">
        <v>5</v>
      </c>
      <c r="E278" s="35" t="s">
        <v>6</v>
      </c>
      <c r="F278" s="188" t="s">
        <v>427</v>
      </c>
      <c r="G278" s="181"/>
      <c r="H278" s="191"/>
      <c r="I278" s="246"/>
      <c r="J278" s="246"/>
      <c r="K278" s="246"/>
      <c r="L278" s="246"/>
      <c r="M278" s="185"/>
      <c r="N278" s="178"/>
      <c r="O278" s="185"/>
      <c r="P278" s="174"/>
    </row>
    <row r="279" spans="2:16" ht="69" hidden="1" customHeight="1" x14ac:dyDescent="0.35">
      <c r="B279" s="159"/>
      <c r="C279" s="159"/>
      <c r="D279" s="160"/>
      <c r="E279" s="25"/>
      <c r="F279" s="183" t="s">
        <v>349</v>
      </c>
      <c r="G279" s="181"/>
      <c r="H279" s="191"/>
      <c r="I279" s="217">
        <f>I281+I280</f>
        <v>0</v>
      </c>
      <c r="J279" s="217">
        <f>J281+J280</f>
        <v>0</v>
      </c>
      <c r="K279" s="217">
        <f>K281+K280</f>
        <v>0</v>
      </c>
      <c r="L279" s="217">
        <f>L281+L280</f>
        <v>0</v>
      </c>
      <c r="M279" s="178">
        <f>M281</f>
        <v>0</v>
      </c>
      <c r="N279" s="178">
        <f>N281</f>
        <v>0</v>
      </c>
      <c r="O279" s="178">
        <f>O281</f>
        <v>0</v>
      </c>
      <c r="P279" s="178">
        <f>P281</f>
        <v>0</v>
      </c>
    </row>
    <row r="280" spans="2:16" ht="69" hidden="1" customHeight="1" x14ac:dyDescent="0.3">
      <c r="B280" s="34" t="s">
        <v>387</v>
      </c>
      <c r="C280" s="34" t="s">
        <v>384</v>
      </c>
      <c r="D280" s="34" t="s">
        <v>371</v>
      </c>
      <c r="E280" s="31" t="s">
        <v>394</v>
      </c>
      <c r="F280" s="188"/>
      <c r="G280" s="181"/>
      <c r="H280" s="191"/>
      <c r="I280" s="178"/>
      <c r="J280" s="178"/>
      <c r="K280" s="178"/>
      <c r="L280" s="178"/>
      <c r="M280" s="178"/>
      <c r="N280" s="178"/>
      <c r="O280" s="178"/>
      <c r="P280" s="178"/>
    </row>
    <row r="281" spans="2:16" ht="145.5" hidden="1" customHeight="1" x14ac:dyDescent="0.3">
      <c r="B281" s="34" t="s">
        <v>397</v>
      </c>
      <c r="C281" s="34" t="s">
        <v>180</v>
      </c>
      <c r="D281" s="36" t="s">
        <v>181</v>
      </c>
      <c r="E281" s="25" t="s">
        <v>182</v>
      </c>
      <c r="F281" s="196"/>
      <c r="G281" s="181"/>
      <c r="H281" s="191"/>
      <c r="I281" s="208"/>
      <c r="J281" s="178"/>
      <c r="K281" s="178"/>
      <c r="L281" s="174"/>
      <c r="M281" s="185"/>
      <c r="N281" s="178"/>
      <c r="O281" s="185"/>
      <c r="P281" s="174"/>
    </row>
    <row r="282" spans="2:16" ht="93.75" hidden="1" customHeight="1" x14ac:dyDescent="0.3">
      <c r="B282" s="34"/>
      <c r="C282" s="34"/>
      <c r="D282" s="34"/>
      <c r="E282" s="31"/>
      <c r="F282" s="183"/>
      <c r="G282" s="181"/>
      <c r="H282" s="187"/>
      <c r="I282" s="177"/>
      <c r="J282" s="177"/>
      <c r="K282" s="177"/>
      <c r="L282" s="218"/>
      <c r="M282" s="186"/>
      <c r="N282" s="176"/>
      <c r="O282" s="176"/>
      <c r="P282" s="176"/>
    </row>
    <row r="283" spans="2:16" ht="66" hidden="1" customHeight="1" x14ac:dyDescent="0.25">
      <c r="B283" s="29"/>
      <c r="C283" s="29"/>
      <c r="D283" s="30"/>
      <c r="E283" s="1"/>
      <c r="F283" s="196"/>
      <c r="G283" s="181"/>
      <c r="H283" s="191"/>
      <c r="I283" s="178"/>
      <c r="J283" s="178"/>
      <c r="K283" s="178"/>
      <c r="L283" s="174"/>
      <c r="M283" s="185"/>
      <c r="N283" s="178"/>
      <c r="O283" s="185"/>
      <c r="P283" s="174"/>
    </row>
    <row r="284" spans="2:16" ht="82.5" hidden="1" customHeight="1" x14ac:dyDescent="0.3">
      <c r="B284" s="20"/>
      <c r="C284" s="20"/>
      <c r="D284" s="32"/>
      <c r="E284" s="22"/>
      <c r="F284" s="183" t="s">
        <v>317</v>
      </c>
      <c r="G284" s="181"/>
      <c r="H284" s="191"/>
      <c r="I284" s="219"/>
      <c r="J284" s="219"/>
      <c r="K284" s="219"/>
      <c r="L284" s="220"/>
      <c r="M284" s="221"/>
      <c r="N284" s="222">
        <f>N285+N286+N288+N290+N291+N293+N294+N295+N296+N297+N289+N298+N299+N292</f>
        <v>0</v>
      </c>
      <c r="O284" s="222">
        <f>O285+O286+O288+O290+O291+O293+O294+O295+O296+O297+O289+O298+O299+O292</f>
        <v>0</v>
      </c>
      <c r="P284" s="222">
        <f>P285+P286+P288+P290+P291+P293+P294+P295+P296+P297+P289+P298+P299+P292</f>
        <v>0</v>
      </c>
    </row>
    <row r="285" spans="2:16" ht="340.5" hidden="1" customHeight="1" x14ac:dyDescent="0.3">
      <c r="B285" s="98">
        <v>1217321</v>
      </c>
      <c r="C285" s="98">
        <v>7321</v>
      </c>
      <c r="D285" s="63" t="s">
        <v>21</v>
      </c>
      <c r="E285" s="35" t="s">
        <v>221</v>
      </c>
      <c r="F285" s="188" t="s">
        <v>511</v>
      </c>
      <c r="G285" s="181"/>
      <c r="H285" s="186"/>
      <c r="I285" s="178"/>
      <c r="J285" s="178"/>
      <c r="K285" s="178"/>
      <c r="L285" s="174"/>
      <c r="M285" s="185"/>
      <c r="N285" s="177"/>
      <c r="O285" s="177"/>
      <c r="P285" s="177"/>
    </row>
    <row r="286" spans="2:16" ht="390" hidden="1" customHeight="1" x14ac:dyDescent="0.3">
      <c r="B286" s="98">
        <v>1217321</v>
      </c>
      <c r="C286" s="98">
        <v>7321</v>
      </c>
      <c r="D286" s="63" t="s">
        <v>21</v>
      </c>
      <c r="E286" s="35" t="s">
        <v>221</v>
      </c>
      <c r="F286" s="188" t="s">
        <v>512</v>
      </c>
      <c r="G286" s="181"/>
      <c r="H286" s="186"/>
      <c r="I286" s="178"/>
      <c r="J286" s="178"/>
      <c r="K286" s="178"/>
      <c r="L286" s="174"/>
      <c r="M286" s="185"/>
      <c r="N286" s="177"/>
      <c r="O286" s="177"/>
      <c r="P286" s="177"/>
    </row>
    <row r="287" spans="2:16" ht="188.25" hidden="1" customHeight="1" x14ac:dyDescent="0.3">
      <c r="B287" s="98"/>
      <c r="C287" s="98"/>
      <c r="D287" s="63"/>
      <c r="E287" s="35"/>
      <c r="F287" s="188"/>
      <c r="G287" s="181"/>
      <c r="H287" s="186"/>
      <c r="I287" s="178"/>
      <c r="J287" s="178"/>
      <c r="K287" s="178"/>
      <c r="L287" s="174"/>
      <c r="M287" s="185"/>
      <c r="N287" s="177"/>
      <c r="O287" s="177"/>
      <c r="P287" s="177"/>
    </row>
    <row r="288" spans="2:16" ht="119.25" hidden="1" customHeight="1" x14ac:dyDescent="0.2">
      <c r="B288" s="145">
        <v>1217322</v>
      </c>
      <c r="C288" s="145">
        <v>7322</v>
      </c>
      <c r="D288" s="146" t="s">
        <v>21</v>
      </c>
      <c r="E288" s="141" t="s">
        <v>347</v>
      </c>
      <c r="F288" s="188" t="s">
        <v>348</v>
      </c>
      <c r="G288" s="181"/>
      <c r="H288" s="186"/>
      <c r="I288" s="178"/>
      <c r="J288" s="178"/>
      <c r="K288" s="178"/>
      <c r="L288" s="174"/>
      <c r="M288" s="185"/>
      <c r="N288" s="177"/>
      <c r="O288" s="177"/>
      <c r="P288" s="177"/>
    </row>
    <row r="289" spans="1:16" ht="81" hidden="1" customHeight="1" x14ac:dyDescent="0.3">
      <c r="B289" s="98"/>
      <c r="C289" s="98"/>
      <c r="D289" s="63"/>
      <c r="E289" s="35"/>
      <c r="F289" s="188"/>
      <c r="G289" s="181"/>
      <c r="H289" s="186"/>
      <c r="I289" s="178"/>
      <c r="J289" s="178"/>
      <c r="K289" s="178"/>
      <c r="L289" s="174"/>
      <c r="M289" s="185"/>
      <c r="N289" s="177"/>
      <c r="O289" s="177"/>
      <c r="P289" s="177"/>
    </row>
    <row r="290" spans="1:16" ht="89.25" hidden="1" customHeight="1" x14ac:dyDescent="0.3">
      <c r="B290" s="98"/>
      <c r="C290" s="98"/>
      <c r="D290" s="63"/>
      <c r="E290" s="35"/>
      <c r="F290" s="188"/>
      <c r="G290" s="181"/>
      <c r="H290" s="186"/>
      <c r="I290" s="178"/>
      <c r="J290" s="178"/>
      <c r="K290" s="178"/>
      <c r="L290" s="174"/>
      <c r="M290" s="185"/>
      <c r="N290" s="177"/>
      <c r="O290" s="177"/>
      <c r="P290" s="177"/>
    </row>
    <row r="291" spans="1:16" ht="2.25" hidden="1" customHeight="1" x14ac:dyDescent="0.3">
      <c r="B291" s="98"/>
      <c r="C291" s="98"/>
      <c r="D291" s="63"/>
      <c r="E291" s="35"/>
      <c r="F291" s="188"/>
      <c r="G291" s="181"/>
      <c r="H291" s="186"/>
      <c r="I291" s="178"/>
      <c r="J291" s="178"/>
      <c r="K291" s="178"/>
      <c r="L291" s="174"/>
      <c r="M291" s="185"/>
      <c r="N291" s="177"/>
      <c r="O291" s="177"/>
      <c r="P291" s="177"/>
    </row>
    <row r="292" spans="1:16" ht="88.5" hidden="1" customHeight="1" x14ac:dyDescent="0.2">
      <c r="B292" s="145">
        <v>1217322</v>
      </c>
      <c r="C292" s="145">
        <v>7322</v>
      </c>
      <c r="D292" s="146" t="s">
        <v>21</v>
      </c>
      <c r="E292" s="141" t="s">
        <v>347</v>
      </c>
      <c r="F292" s="188" t="s">
        <v>452</v>
      </c>
      <c r="G292" s="181"/>
      <c r="H292" s="186"/>
      <c r="I292" s="178"/>
      <c r="J292" s="178"/>
      <c r="K292" s="178"/>
      <c r="L292" s="174"/>
      <c r="M292" s="185"/>
      <c r="N292" s="177"/>
      <c r="O292" s="177"/>
      <c r="P292" s="177"/>
    </row>
    <row r="293" spans="1:16" ht="118.5" hidden="1" customHeight="1" x14ac:dyDescent="0.3">
      <c r="B293" s="98">
        <v>1217310</v>
      </c>
      <c r="C293" s="98">
        <v>7310</v>
      </c>
      <c r="D293" s="63" t="s">
        <v>21</v>
      </c>
      <c r="E293" s="35" t="s">
        <v>220</v>
      </c>
      <c r="F293" s="188" t="s">
        <v>284</v>
      </c>
      <c r="G293" s="181"/>
      <c r="H293" s="186"/>
      <c r="I293" s="178"/>
      <c r="J293" s="178"/>
      <c r="K293" s="178"/>
      <c r="L293" s="174"/>
      <c r="M293" s="185"/>
      <c r="N293" s="177"/>
      <c r="O293" s="177"/>
      <c r="P293" s="177"/>
    </row>
    <row r="294" spans="1:16" ht="206.25" hidden="1" customHeight="1" x14ac:dyDescent="0.3">
      <c r="B294" s="98">
        <v>1217310</v>
      </c>
      <c r="C294" s="98">
        <v>7310</v>
      </c>
      <c r="D294" s="63" t="s">
        <v>21</v>
      </c>
      <c r="E294" s="35" t="s">
        <v>220</v>
      </c>
      <c r="F294" s="188" t="s">
        <v>526</v>
      </c>
      <c r="G294" s="181"/>
      <c r="H294" s="186"/>
      <c r="I294" s="178"/>
      <c r="J294" s="178"/>
      <c r="K294" s="178"/>
      <c r="L294" s="174"/>
      <c r="M294" s="185"/>
      <c r="N294" s="177"/>
      <c r="O294" s="177"/>
      <c r="P294" s="177"/>
    </row>
    <row r="295" spans="1:16" ht="71.25" hidden="1" customHeight="1" x14ac:dyDescent="0.3">
      <c r="B295" s="98"/>
      <c r="C295" s="98"/>
      <c r="D295" s="63"/>
      <c r="E295" s="35"/>
      <c r="F295" s="188"/>
      <c r="G295" s="181"/>
      <c r="H295" s="186"/>
      <c r="I295" s="178"/>
      <c r="J295" s="178"/>
      <c r="K295" s="178"/>
      <c r="L295" s="174"/>
      <c r="M295" s="185"/>
      <c r="N295" s="177"/>
      <c r="O295" s="177"/>
      <c r="P295" s="177"/>
    </row>
    <row r="296" spans="1:16" ht="55.5" hidden="1" customHeight="1" x14ac:dyDescent="0.3">
      <c r="B296" s="98"/>
      <c r="C296" s="98"/>
      <c r="D296" s="63"/>
      <c r="E296" s="35"/>
      <c r="F296" s="188"/>
      <c r="G296" s="181"/>
      <c r="H296" s="186"/>
      <c r="I296" s="178"/>
      <c r="J296" s="178"/>
      <c r="K296" s="178"/>
      <c r="L296" s="174"/>
      <c r="M296" s="185"/>
      <c r="N296" s="177"/>
      <c r="O296" s="177"/>
      <c r="P296" s="177"/>
    </row>
    <row r="297" spans="1:16" ht="66.75" hidden="1" customHeight="1" x14ac:dyDescent="0.3">
      <c r="B297" s="98">
        <v>1217330</v>
      </c>
      <c r="C297" s="98">
        <v>7330</v>
      </c>
      <c r="D297" s="63" t="s">
        <v>21</v>
      </c>
      <c r="E297" s="35" t="s">
        <v>225</v>
      </c>
      <c r="F297" s="188" t="s">
        <v>318</v>
      </c>
      <c r="G297" s="181"/>
      <c r="H297" s="186"/>
      <c r="I297" s="178"/>
      <c r="J297" s="178"/>
      <c r="K297" s="178"/>
      <c r="L297" s="174"/>
      <c r="M297" s="185"/>
      <c r="N297" s="177">
        <f>7000000-7000000</f>
        <v>0</v>
      </c>
      <c r="O297" s="177">
        <v>0</v>
      </c>
      <c r="P297" s="177">
        <v>0</v>
      </c>
    </row>
    <row r="298" spans="1:16" s="106" customFormat="1" ht="113.25" hidden="1" customHeight="1" x14ac:dyDescent="0.25">
      <c r="A298" s="105"/>
      <c r="B298" s="100"/>
      <c r="C298" s="100"/>
      <c r="D298" s="101"/>
      <c r="E298" s="31"/>
      <c r="F298" s="188"/>
      <c r="G298" s="181"/>
      <c r="H298" s="186"/>
      <c r="I298" s="178"/>
      <c r="J298" s="178"/>
      <c r="K298" s="178"/>
      <c r="L298" s="174"/>
      <c r="M298" s="185"/>
      <c r="N298" s="177"/>
      <c r="O298" s="177"/>
      <c r="P298" s="177"/>
    </row>
    <row r="299" spans="1:16" ht="129" hidden="1" customHeight="1" x14ac:dyDescent="0.25">
      <c r="B299" s="100">
        <v>1217364</v>
      </c>
      <c r="C299" s="100">
        <v>7364</v>
      </c>
      <c r="D299" s="101" t="s">
        <v>294</v>
      </c>
      <c r="E299" s="31"/>
      <c r="F299" s="188"/>
      <c r="G299" s="181"/>
      <c r="H299" s="186"/>
      <c r="I299" s="178"/>
      <c r="J299" s="178"/>
      <c r="K299" s="178"/>
      <c r="L299" s="174"/>
      <c r="M299" s="185"/>
      <c r="N299" s="177"/>
      <c r="O299" s="177"/>
      <c r="P299" s="177"/>
    </row>
    <row r="300" spans="1:16" ht="57" customHeight="1" x14ac:dyDescent="0.3">
      <c r="B300" s="20"/>
      <c r="C300" s="20"/>
      <c r="D300" s="32"/>
      <c r="E300" s="22"/>
      <c r="F300" s="223" t="s">
        <v>319</v>
      </c>
      <c r="G300" s="181" t="s">
        <v>17</v>
      </c>
      <c r="H300" s="191">
        <f t="shared" ref="H300:H305" si="18">I300+M300</f>
        <v>10000</v>
      </c>
      <c r="I300" s="224">
        <f>I301+I306</f>
        <v>10000</v>
      </c>
      <c r="J300" s="224">
        <f>J301+J306</f>
        <v>29843</v>
      </c>
      <c r="K300" s="224">
        <f>K301+K306</f>
        <v>0</v>
      </c>
      <c r="L300" s="222">
        <f>L301+L306</f>
        <v>0</v>
      </c>
      <c r="M300" s="225">
        <f>M301</f>
        <v>0</v>
      </c>
      <c r="N300" s="225"/>
      <c r="O300" s="225"/>
      <c r="P300" s="225">
        <v>0</v>
      </c>
    </row>
    <row r="301" spans="1:16" ht="119.25" customHeight="1" x14ac:dyDescent="0.3">
      <c r="B301" s="34" t="s">
        <v>14</v>
      </c>
      <c r="C301" s="34" t="s">
        <v>4</v>
      </c>
      <c r="D301" s="36" t="s">
        <v>5</v>
      </c>
      <c r="E301" s="35" t="s">
        <v>6</v>
      </c>
      <c r="F301" s="226" t="s">
        <v>15</v>
      </c>
      <c r="G301" s="181"/>
      <c r="H301" s="185">
        <f t="shared" si="18"/>
        <v>10000</v>
      </c>
      <c r="I301" s="208">
        <v>10000</v>
      </c>
      <c r="J301" s="208">
        <f>29843</f>
        <v>29843</v>
      </c>
      <c r="K301" s="208">
        <v>0</v>
      </c>
      <c r="L301" s="212">
        <v>0</v>
      </c>
      <c r="M301" s="185">
        <v>0</v>
      </c>
      <c r="N301" s="185"/>
      <c r="O301" s="185"/>
      <c r="P301" s="185">
        <v>0</v>
      </c>
    </row>
    <row r="302" spans="1:16" ht="145.5" hidden="1" customHeight="1" x14ac:dyDescent="0.25">
      <c r="B302" s="29" t="s">
        <v>14</v>
      </c>
      <c r="C302" s="29" t="s">
        <v>4</v>
      </c>
      <c r="D302" s="30" t="s">
        <v>5</v>
      </c>
      <c r="E302" s="31" t="s">
        <v>6</v>
      </c>
      <c r="F302" s="227" t="s">
        <v>495</v>
      </c>
      <c r="G302" s="181" t="s">
        <v>18</v>
      </c>
      <c r="H302" s="191">
        <f t="shared" si="18"/>
        <v>0</v>
      </c>
      <c r="I302" s="247"/>
      <c r="J302" s="247"/>
      <c r="K302" s="247"/>
      <c r="L302" s="298"/>
      <c r="M302" s="186">
        <v>0</v>
      </c>
      <c r="N302" s="186"/>
      <c r="O302" s="186"/>
      <c r="P302" s="186">
        <v>0</v>
      </c>
    </row>
    <row r="303" spans="1:16" ht="100.5" hidden="1" customHeight="1" x14ac:dyDescent="0.2">
      <c r="B303" s="1"/>
      <c r="C303" s="1"/>
      <c r="D303" s="1"/>
      <c r="E303" s="1"/>
      <c r="F303" s="227" t="s">
        <v>496</v>
      </c>
      <c r="G303" s="181" t="s">
        <v>206</v>
      </c>
      <c r="H303" s="191">
        <f t="shared" si="18"/>
        <v>1160000</v>
      </c>
      <c r="I303" s="247">
        <f>I304</f>
        <v>0</v>
      </c>
      <c r="J303" s="247">
        <f>J304</f>
        <v>0</v>
      </c>
      <c r="K303" s="247"/>
      <c r="L303" s="298">
        <f>L304</f>
        <v>0</v>
      </c>
      <c r="M303" s="186">
        <f>M304</f>
        <v>1160000</v>
      </c>
      <c r="N303" s="186"/>
      <c r="O303" s="186"/>
      <c r="P303" s="186">
        <f>P304</f>
        <v>0</v>
      </c>
    </row>
    <row r="304" spans="1:16" ht="98.25" hidden="1" customHeight="1" x14ac:dyDescent="0.25">
      <c r="B304" s="29" t="s">
        <v>19</v>
      </c>
      <c r="C304" s="29" t="s">
        <v>20</v>
      </c>
      <c r="D304" s="29" t="s">
        <v>21</v>
      </c>
      <c r="E304" s="31" t="s">
        <v>22</v>
      </c>
      <c r="F304" s="188" t="s">
        <v>27</v>
      </c>
      <c r="G304" s="181"/>
      <c r="H304" s="187">
        <f t="shared" si="18"/>
        <v>1160000</v>
      </c>
      <c r="I304" s="208">
        <v>0</v>
      </c>
      <c r="J304" s="208"/>
      <c r="K304" s="208"/>
      <c r="L304" s="299"/>
      <c r="M304" s="185">
        <v>1160000</v>
      </c>
      <c r="N304" s="185"/>
      <c r="O304" s="185"/>
      <c r="P304" s="185"/>
    </row>
    <row r="305" spans="2:16" ht="156.75" hidden="1" customHeight="1" x14ac:dyDescent="0.25">
      <c r="B305" s="29" t="s">
        <v>24</v>
      </c>
      <c r="C305" s="29" t="s">
        <v>25</v>
      </c>
      <c r="D305" s="29" t="s">
        <v>10</v>
      </c>
      <c r="E305" s="31" t="s">
        <v>26</v>
      </c>
      <c r="F305" s="197" t="s">
        <v>497</v>
      </c>
      <c r="G305" s="181" t="s">
        <v>23</v>
      </c>
      <c r="H305" s="191">
        <f t="shared" si="18"/>
        <v>0</v>
      </c>
      <c r="I305" s="247"/>
      <c r="J305" s="247"/>
      <c r="K305" s="247"/>
      <c r="L305" s="298"/>
      <c r="M305" s="186">
        <v>0</v>
      </c>
      <c r="N305" s="186"/>
      <c r="O305" s="186"/>
      <c r="P305" s="186">
        <v>0</v>
      </c>
    </row>
    <row r="306" spans="2:16" ht="154.5" hidden="1" customHeight="1" x14ac:dyDescent="0.25">
      <c r="B306" s="29"/>
      <c r="C306" s="29"/>
      <c r="D306" s="29"/>
      <c r="E306" s="31"/>
      <c r="F306" s="188" t="s">
        <v>425</v>
      </c>
      <c r="G306" s="181"/>
      <c r="H306" s="187"/>
      <c r="I306" s="208"/>
      <c r="J306" s="208"/>
      <c r="K306" s="208"/>
      <c r="L306" s="212"/>
      <c r="M306" s="186"/>
      <c r="N306" s="186"/>
      <c r="O306" s="186"/>
      <c r="P306" s="186"/>
    </row>
    <row r="307" spans="2:16" ht="135.75" customHeight="1" x14ac:dyDescent="0.3">
      <c r="B307" s="34" t="s">
        <v>14</v>
      </c>
      <c r="C307" s="34" t="s">
        <v>4</v>
      </c>
      <c r="D307" s="34" t="s">
        <v>5</v>
      </c>
      <c r="E307" s="35" t="s">
        <v>6</v>
      </c>
      <c r="F307" s="223" t="s">
        <v>498</v>
      </c>
      <c r="G307" s="181"/>
      <c r="H307" s="191"/>
      <c r="I307" s="247">
        <v>3000</v>
      </c>
      <c r="J307" s="247">
        <f>I307</f>
        <v>3000</v>
      </c>
      <c r="K307" s="247">
        <v>0</v>
      </c>
      <c r="L307" s="246">
        <v>0</v>
      </c>
      <c r="M307" s="225"/>
      <c r="N307" s="293"/>
      <c r="O307" s="293"/>
      <c r="P307" s="293"/>
    </row>
    <row r="308" spans="2:16" ht="120.75" customHeight="1" x14ac:dyDescent="0.3">
      <c r="B308" s="34" t="s">
        <v>24</v>
      </c>
      <c r="C308" s="34" t="s">
        <v>25</v>
      </c>
      <c r="D308" s="34" t="s">
        <v>10</v>
      </c>
      <c r="E308" s="35" t="s">
        <v>26</v>
      </c>
      <c r="F308" s="223" t="s">
        <v>562</v>
      </c>
      <c r="G308" s="181"/>
      <c r="H308" s="191"/>
      <c r="I308" s="247">
        <v>12900</v>
      </c>
      <c r="J308" s="247">
        <v>40929</v>
      </c>
      <c r="K308" s="247">
        <v>0</v>
      </c>
      <c r="L308" s="246">
        <v>0</v>
      </c>
      <c r="M308" s="225"/>
      <c r="N308" s="293"/>
      <c r="O308" s="293"/>
      <c r="P308" s="293"/>
    </row>
    <row r="309" spans="2:16" ht="87" customHeight="1" x14ac:dyDescent="0.25">
      <c r="B309" s="29"/>
      <c r="C309" s="29"/>
      <c r="D309" s="29"/>
      <c r="E309" s="31"/>
      <c r="F309" s="223" t="s">
        <v>499</v>
      </c>
      <c r="G309" s="181" t="s">
        <v>32</v>
      </c>
      <c r="H309" s="191">
        <f>I309+M309</f>
        <v>289800</v>
      </c>
      <c r="I309" s="224">
        <f t="shared" ref="I309:P309" si="19">I310+I315</f>
        <v>289800</v>
      </c>
      <c r="J309" s="224">
        <f t="shared" si="19"/>
        <v>596600</v>
      </c>
      <c r="K309" s="224">
        <f t="shared" si="19"/>
        <v>96800</v>
      </c>
      <c r="L309" s="222">
        <f t="shared" si="19"/>
        <v>61811.040000000001</v>
      </c>
      <c r="M309" s="224">
        <f t="shared" si="19"/>
        <v>0</v>
      </c>
      <c r="N309" s="222">
        <f t="shared" si="19"/>
        <v>0</v>
      </c>
      <c r="O309" s="222">
        <f t="shared" si="19"/>
        <v>0</v>
      </c>
      <c r="P309" s="222">
        <f t="shared" si="19"/>
        <v>0</v>
      </c>
    </row>
    <row r="310" spans="2:16" ht="55.5" customHeight="1" x14ac:dyDescent="0.3">
      <c r="B310" s="29" t="s">
        <v>8</v>
      </c>
      <c r="C310" s="29" t="s">
        <v>9</v>
      </c>
      <c r="D310" s="29" t="s">
        <v>10</v>
      </c>
      <c r="E310" s="35" t="s">
        <v>11</v>
      </c>
      <c r="F310" s="226" t="s">
        <v>321</v>
      </c>
      <c r="G310" s="181"/>
      <c r="H310" s="191"/>
      <c r="I310" s="247">
        <f>I311+I313+I312</f>
        <v>141800</v>
      </c>
      <c r="J310" s="247">
        <f>J311+J313+J312</f>
        <v>596600</v>
      </c>
      <c r="K310" s="247">
        <f>K311+K313+K312</f>
        <v>50800</v>
      </c>
      <c r="L310" s="246">
        <f>L311+L313+L312</f>
        <v>21812.04</v>
      </c>
      <c r="M310" s="176">
        <f>M311+M313+M312</f>
        <v>0</v>
      </c>
      <c r="N310" s="177">
        <f>N311+N313+N314</f>
        <v>0</v>
      </c>
      <c r="O310" s="177">
        <f>O311+O313+O314</f>
        <v>0</v>
      </c>
      <c r="P310" s="177">
        <f>P311+P313+P314</f>
        <v>0</v>
      </c>
    </row>
    <row r="311" spans="2:16" ht="84" customHeight="1" x14ac:dyDescent="0.3">
      <c r="B311" s="29"/>
      <c r="C311" s="29"/>
      <c r="D311" s="29"/>
      <c r="E311" s="35"/>
      <c r="F311" s="188" t="s">
        <v>560</v>
      </c>
      <c r="G311" s="181"/>
      <c r="H311" s="187">
        <f>I311+M311</f>
        <v>141800</v>
      </c>
      <c r="I311" s="178">
        <v>141800</v>
      </c>
      <c r="J311" s="178">
        <v>596600</v>
      </c>
      <c r="K311" s="178">
        <v>50800</v>
      </c>
      <c r="L311" s="174">
        <v>21812.04</v>
      </c>
      <c r="M311" s="185">
        <v>0</v>
      </c>
      <c r="N311" s="185"/>
      <c r="O311" s="185"/>
      <c r="P311" s="185">
        <v>0</v>
      </c>
    </row>
    <row r="312" spans="2:16" ht="81" hidden="1" customHeight="1" x14ac:dyDescent="0.3">
      <c r="B312" s="29"/>
      <c r="C312" s="29"/>
      <c r="D312" s="29"/>
      <c r="E312" s="35"/>
      <c r="F312" s="188" t="s">
        <v>330</v>
      </c>
      <c r="G312" s="181"/>
      <c r="H312" s="187"/>
      <c r="I312" s="178"/>
      <c r="J312" s="178"/>
      <c r="K312" s="178"/>
      <c r="L312" s="174"/>
      <c r="M312" s="185"/>
      <c r="N312" s="185"/>
      <c r="O312" s="185"/>
      <c r="P312" s="185"/>
    </row>
    <row r="313" spans="2:16" ht="59.25" hidden="1" customHeight="1" x14ac:dyDescent="0.3">
      <c r="B313" s="29"/>
      <c r="C313" s="29"/>
      <c r="D313" s="29"/>
      <c r="E313" s="35"/>
      <c r="F313" s="188" t="s">
        <v>329</v>
      </c>
      <c r="G313" s="181"/>
      <c r="H313" s="185"/>
      <c r="I313" s="178">
        <v>0</v>
      </c>
      <c r="J313" s="178"/>
      <c r="K313" s="178">
        <v>0</v>
      </c>
      <c r="L313" s="174">
        <v>0</v>
      </c>
      <c r="M313" s="185"/>
      <c r="N313" s="185"/>
      <c r="O313" s="185"/>
      <c r="P313" s="185"/>
    </row>
    <row r="314" spans="2:16" ht="48" hidden="1" customHeight="1" x14ac:dyDescent="0.3">
      <c r="B314" s="29"/>
      <c r="C314" s="29"/>
      <c r="D314" s="29"/>
      <c r="E314" s="35"/>
      <c r="F314" s="188" t="s">
        <v>453</v>
      </c>
      <c r="G314" s="181"/>
      <c r="H314" s="185"/>
      <c r="I314" s="178"/>
      <c r="J314" s="178"/>
      <c r="K314" s="178"/>
      <c r="L314" s="174"/>
      <c r="M314" s="185"/>
      <c r="N314" s="185"/>
      <c r="O314" s="185"/>
      <c r="P314" s="174"/>
    </row>
    <row r="315" spans="2:16" ht="58.5" customHeight="1" x14ac:dyDescent="0.3">
      <c r="B315" s="34" t="s">
        <v>28</v>
      </c>
      <c r="C315" s="34" t="s">
        <v>29</v>
      </c>
      <c r="D315" s="34" t="s">
        <v>30</v>
      </c>
      <c r="E315" s="35" t="s">
        <v>31</v>
      </c>
      <c r="F315" s="226" t="s">
        <v>321</v>
      </c>
      <c r="G315" s="181"/>
      <c r="H315" s="185"/>
      <c r="I315" s="247">
        <f t="shared" ref="I315:P315" si="20">I316+I320</f>
        <v>148000</v>
      </c>
      <c r="J315" s="247">
        <f t="shared" si="20"/>
        <v>0</v>
      </c>
      <c r="K315" s="247">
        <f t="shared" si="20"/>
        <v>46000</v>
      </c>
      <c r="L315" s="247">
        <f t="shared" si="20"/>
        <v>39999</v>
      </c>
      <c r="M315" s="176">
        <f t="shared" si="20"/>
        <v>0</v>
      </c>
      <c r="N315" s="176">
        <f t="shared" si="20"/>
        <v>0</v>
      </c>
      <c r="O315" s="176">
        <f t="shared" si="20"/>
        <v>0</v>
      </c>
      <c r="P315" s="176">
        <f t="shared" si="20"/>
        <v>0</v>
      </c>
    </row>
    <row r="316" spans="2:16" ht="60" customHeight="1" x14ac:dyDescent="0.3">
      <c r="B316" s="29"/>
      <c r="C316" s="29"/>
      <c r="D316" s="29"/>
      <c r="E316" s="35"/>
      <c r="F316" s="226" t="s">
        <v>320</v>
      </c>
      <c r="G316" s="181"/>
      <c r="H316" s="187">
        <f>I316+M316</f>
        <v>137000</v>
      </c>
      <c r="I316" s="178">
        <v>137000</v>
      </c>
      <c r="J316" s="178"/>
      <c r="K316" s="178">
        <v>40000</v>
      </c>
      <c r="L316" s="174">
        <v>39999</v>
      </c>
      <c r="M316" s="185">
        <v>0</v>
      </c>
      <c r="N316" s="185"/>
      <c r="O316" s="185"/>
      <c r="P316" s="185">
        <v>0</v>
      </c>
    </row>
    <row r="317" spans="2:16" ht="85.5" hidden="1" customHeight="1" x14ac:dyDescent="0.25">
      <c r="B317" s="29"/>
      <c r="C317" s="29"/>
      <c r="D317" s="29"/>
      <c r="E317" s="31"/>
      <c r="F317" s="228" t="s">
        <v>500</v>
      </c>
      <c r="G317" s="229" t="s">
        <v>38</v>
      </c>
      <c r="H317" s="191"/>
      <c r="I317" s="176"/>
      <c r="J317" s="176"/>
      <c r="K317" s="176"/>
      <c r="L317" s="218"/>
      <c r="M317" s="186"/>
      <c r="N317" s="186"/>
      <c r="O317" s="186"/>
      <c r="P317" s="186"/>
    </row>
    <row r="318" spans="2:16" ht="51" hidden="1" customHeight="1" x14ac:dyDescent="0.25">
      <c r="B318" s="29"/>
      <c r="C318" s="29"/>
      <c r="D318" s="29"/>
      <c r="E318" s="31"/>
      <c r="F318" s="226" t="s">
        <v>43</v>
      </c>
      <c r="G318" s="181"/>
      <c r="H318" s="187">
        <f>I318+M318</f>
        <v>1100000</v>
      </c>
      <c r="I318" s="178">
        <v>0</v>
      </c>
      <c r="J318" s="178"/>
      <c r="K318" s="178"/>
      <c r="L318" s="230"/>
      <c r="M318" s="185">
        <v>1100000</v>
      </c>
      <c r="N318" s="185"/>
      <c r="O318" s="185"/>
      <c r="P318" s="185">
        <v>1100000</v>
      </c>
    </row>
    <row r="319" spans="2:16" ht="63.75" hidden="1" customHeight="1" x14ac:dyDescent="0.25">
      <c r="B319" s="29"/>
      <c r="C319" s="29"/>
      <c r="D319" s="29"/>
      <c r="E319" s="31"/>
      <c r="F319" s="226" t="s">
        <v>42</v>
      </c>
      <c r="G319" s="181"/>
      <c r="H319" s="187">
        <f>I319+M319</f>
        <v>2706700</v>
      </c>
      <c r="I319" s="178">
        <v>0</v>
      </c>
      <c r="J319" s="178"/>
      <c r="K319" s="178"/>
      <c r="L319" s="230"/>
      <c r="M319" s="185">
        <v>2706700</v>
      </c>
      <c r="N319" s="185"/>
      <c r="O319" s="185"/>
      <c r="P319" s="185">
        <v>2706700</v>
      </c>
    </row>
    <row r="320" spans="2:16" ht="75" customHeight="1" x14ac:dyDescent="0.3">
      <c r="B320" s="29"/>
      <c r="C320" s="29"/>
      <c r="D320" s="29"/>
      <c r="E320" s="35"/>
      <c r="F320" s="226" t="s">
        <v>222</v>
      </c>
      <c r="G320" s="181"/>
      <c r="H320" s="187"/>
      <c r="I320" s="178">
        <v>11000</v>
      </c>
      <c r="J320" s="178"/>
      <c r="K320" s="178">
        <v>6000</v>
      </c>
      <c r="L320" s="230">
        <v>0</v>
      </c>
      <c r="M320" s="185"/>
      <c r="N320" s="185"/>
      <c r="O320" s="185"/>
      <c r="P320" s="185"/>
    </row>
    <row r="321" spans="2:16" ht="0.75" customHeight="1" x14ac:dyDescent="0.3">
      <c r="B321" s="29"/>
      <c r="C321" s="29"/>
      <c r="D321" s="29"/>
      <c r="E321" s="35"/>
      <c r="F321" s="226"/>
      <c r="G321" s="1"/>
      <c r="H321" s="151"/>
      <c r="I321" s="116"/>
      <c r="J321" s="116"/>
      <c r="K321" s="116"/>
      <c r="L321" s="123"/>
      <c r="M321" s="121"/>
      <c r="N321" s="121"/>
      <c r="O321" s="121"/>
      <c r="P321" s="121"/>
    </row>
    <row r="322" spans="2:16" ht="51.75" hidden="1" customHeight="1" x14ac:dyDescent="0.2">
      <c r="B322" s="108"/>
      <c r="C322" s="108"/>
      <c r="D322" s="108"/>
      <c r="E322" s="108"/>
      <c r="F322" s="231" t="s">
        <v>501</v>
      </c>
      <c r="G322" s="181"/>
      <c r="H322" s="187"/>
      <c r="I322" s="247">
        <f>I323</f>
        <v>0</v>
      </c>
      <c r="J322" s="247">
        <f>J323</f>
        <v>0</v>
      </c>
      <c r="K322" s="247">
        <f>K323</f>
        <v>0</v>
      </c>
      <c r="L322" s="246">
        <f>L323</f>
        <v>0</v>
      </c>
      <c r="M322" s="246">
        <f>M323+M331</f>
        <v>0</v>
      </c>
      <c r="N322" s="246">
        <f>N323</f>
        <v>0</v>
      </c>
      <c r="O322" s="246">
        <f>O323</f>
        <v>0</v>
      </c>
      <c r="P322" s="246">
        <f>P323</f>
        <v>0</v>
      </c>
    </row>
    <row r="323" spans="2:16" ht="60" hidden="1" customHeight="1" x14ac:dyDescent="0.3">
      <c r="B323" s="34" t="s">
        <v>8</v>
      </c>
      <c r="C323" s="34" t="s">
        <v>9</v>
      </c>
      <c r="D323" s="34" t="s">
        <v>10</v>
      </c>
      <c r="E323" s="35" t="s">
        <v>11</v>
      </c>
      <c r="F323" s="226" t="s">
        <v>322</v>
      </c>
      <c r="G323" s="181"/>
      <c r="H323" s="187"/>
      <c r="I323" s="292">
        <f>I324+I326+I327+I330+I325</f>
        <v>0</v>
      </c>
      <c r="J323" s="292">
        <f>J324+J326+J327+J330+J325</f>
        <v>0</v>
      </c>
      <c r="K323" s="292">
        <f>K324+K326+K327+K330+K325</f>
        <v>0</v>
      </c>
      <c r="L323" s="291">
        <f>L324+L326+L327+L330+L325</f>
        <v>0</v>
      </c>
      <c r="M323" s="291">
        <f>M326+M329+M330</f>
        <v>0</v>
      </c>
      <c r="N323" s="291">
        <f>N324+N326+N327+N330</f>
        <v>0</v>
      </c>
      <c r="O323" s="291">
        <f>O324+O326+O327+O330</f>
        <v>0</v>
      </c>
      <c r="P323" s="291">
        <f>P324+P326+P327+P330</f>
        <v>0</v>
      </c>
    </row>
    <row r="324" spans="2:16" ht="60" hidden="1" customHeight="1" x14ac:dyDescent="0.3">
      <c r="B324" s="29"/>
      <c r="C324" s="29"/>
      <c r="D324" s="29"/>
      <c r="E324" s="35"/>
      <c r="F324" s="226" t="s">
        <v>331</v>
      </c>
      <c r="G324" s="181"/>
      <c r="H324" s="187"/>
      <c r="I324" s="178"/>
      <c r="J324" s="178"/>
      <c r="K324" s="178"/>
      <c r="L324" s="174"/>
      <c r="M324" s="177"/>
      <c r="N324" s="177"/>
      <c r="O324" s="177"/>
      <c r="P324" s="177"/>
    </row>
    <row r="325" spans="2:16" ht="87" hidden="1" customHeight="1" x14ac:dyDescent="0.3">
      <c r="B325" s="29"/>
      <c r="C325" s="29"/>
      <c r="D325" s="29"/>
      <c r="E325" s="35"/>
      <c r="F325" s="226" t="s">
        <v>547</v>
      </c>
      <c r="G325" s="181"/>
      <c r="H325" s="187"/>
      <c r="I325" s="178"/>
      <c r="J325" s="178"/>
      <c r="K325" s="178"/>
      <c r="L325" s="174"/>
      <c r="M325" s="177"/>
      <c r="N325" s="177"/>
      <c r="O325" s="177"/>
      <c r="P325" s="177"/>
    </row>
    <row r="326" spans="2:16" ht="54.75" hidden="1" customHeight="1" x14ac:dyDescent="0.25">
      <c r="B326" s="29"/>
      <c r="C326" s="29"/>
      <c r="D326" s="29"/>
      <c r="E326" s="31"/>
      <c r="F326" s="226" t="s">
        <v>350</v>
      </c>
      <c r="G326" s="181"/>
      <c r="H326" s="187"/>
      <c r="I326" s="178">
        <v>0</v>
      </c>
      <c r="J326" s="178"/>
      <c r="K326" s="178">
        <v>0</v>
      </c>
      <c r="L326" s="230">
        <v>0</v>
      </c>
      <c r="M326" s="185"/>
      <c r="N326" s="174"/>
      <c r="O326" s="174"/>
      <c r="P326" s="174"/>
    </row>
    <row r="327" spans="2:16" ht="64.5" hidden="1" customHeight="1" x14ac:dyDescent="0.25">
      <c r="B327" s="29"/>
      <c r="C327" s="29"/>
      <c r="D327" s="29"/>
      <c r="E327" s="31"/>
      <c r="F327" s="226" t="s">
        <v>323</v>
      </c>
      <c r="G327" s="181"/>
      <c r="H327" s="187"/>
      <c r="I327" s="178">
        <v>0</v>
      </c>
      <c r="J327" s="178"/>
      <c r="K327" s="178">
        <v>0</v>
      </c>
      <c r="L327" s="230">
        <v>0</v>
      </c>
      <c r="M327" s="185"/>
      <c r="N327" s="178"/>
      <c r="O327" s="174"/>
      <c r="P327" s="174"/>
    </row>
    <row r="328" spans="2:16" ht="43.5" hidden="1" customHeight="1" x14ac:dyDescent="0.25">
      <c r="B328" s="29"/>
      <c r="C328" s="29"/>
      <c r="D328" s="29"/>
      <c r="E328" s="31"/>
      <c r="F328" s="226"/>
      <c r="G328" s="181"/>
      <c r="H328" s="187"/>
      <c r="I328" s="178"/>
      <c r="J328" s="178"/>
      <c r="K328" s="178"/>
      <c r="L328" s="230"/>
      <c r="M328" s="185"/>
      <c r="N328" s="178"/>
      <c r="O328" s="185"/>
      <c r="P328" s="174"/>
    </row>
    <row r="329" spans="2:16" ht="43.5" hidden="1" customHeight="1" x14ac:dyDescent="0.25">
      <c r="B329" s="29"/>
      <c r="C329" s="29"/>
      <c r="D329" s="29"/>
      <c r="E329" s="31"/>
      <c r="F329" s="231"/>
      <c r="G329" s="181"/>
      <c r="H329" s="187"/>
      <c r="I329" s="178"/>
      <c r="J329" s="178"/>
      <c r="K329" s="178"/>
      <c r="L329" s="230"/>
      <c r="M329" s="185"/>
      <c r="N329" s="232"/>
      <c r="O329" s="185"/>
      <c r="P329" s="185"/>
    </row>
    <row r="330" spans="2:16" ht="83.25" hidden="1" customHeight="1" x14ac:dyDescent="0.25">
      <c r="B330" s="29"/>
      <c r="C330" s="29"/>
      <c r="D330" s="29"/>
      <c r="E330" s="31"/>
      <c r="F330" s="226" t="s">
        <v>223</v>
      </c>
      <c r="G330" s="181"/>
      <c r="H330" s="187"/>
      <c r="I330" s="178"/>
      <c r="J330" s="178"/>
      <c r="K330" s="178"/>
      <c r="L330" s="230"/>
      <c r="M330" s="185"/>
      <c r="N330" s="178"/>
      <c r="O330" s="185"/>
      <c r="P330" s="185"/>
    </row>
    <row r="331" spans="2:16" ht="42.75" hidden="1" customHeight="1" x14ac:dyDescent="0.3">
      <c r="B331" s="29"/>
      <c r="C331" s="29"/>
      <c r="D331" s="29"/>
      <c r="E331" s="35"/>
      <c r="F331" s="226"/>
      <c r="G331" s="1"/>
      <c r="H331" s="151"/>
      <c r="I331" s="116"/>
      <c r="J331" s="116"/>
      <c r="K331" s="116"/>
      <c r="L331" s="123"/>
      <c r="M331" s="121"/>
      <c r="N331" s="125"/>
      <c r="O331" s="129"/>
      <c r="P331" s="126"/>
    </row>
    <row r="332" spans="2:16" ht="81" hidden="1" customHeight="1" x14ac:dyDescent="0.3">
      <c r="B332" s="34" t="s">
        <v>243</v>
      </c>
      <c r="C332" s="34" t="s">
        <v>244</v>
      </c>
      <c r="D332" s="34" t="s">
        <v>245</v>
      </c>
      <c r="E332" s="31" t="s">
        <v>246</v>
      </c>
      <c r="F332" s="231" t="s">
        <v>604</v>
      </c>
      <c r="G332" s="1"/>
      <c r="H332" s="151"/>
      <c r="I332" s="131">
        <f>I333+I337+I336+I334+I339+I335+I340+I341</f>
        <v>0</v>
      </c>
      <c r="J332" s="131">
        <f>J333+J337+J336+J334+J339+J335+J340</f>
        <v>0</v>
      </c>
      <c r="K332" s="131">
        <f>K333+K337+K336+K334+K339+K335+K340+K341</f>
        <v>0</v>
      </c>
      <c r="L332" s="130">
        <f>L333+L337+L336+L334+L339+L335+L340+L341</f>
        <v>0</v>
      </c>
      <c r="M332" s="127">
        <f>M333+M337+M336+M334+M339+M335+M340</f>
        <v>0</v>
      </c>
      <c r="N332" s="127">
        <f>N333+N337+N336+N334+N339+N335+N340+N342+N343</f>
        <v>0</v>
      </c>
      <c r="O332" s="127">
        <f>O333+O337+O336+O334+O339+O335+O340+O342+O343</f>
        <v>0</v>
      </c>
      <c r="P332" s="124">
        <f>P333+P337+P336+P334+P339+P335+P340+P342+P343</f>
        <v>0</v>
      </c>
    </row>
    <row r="333" spans="2:16" ht="129" hidden="1" customHeight="1" x14ac:dyDescent="0.25">
      <c r="B333" s="29"/>
      <c r="C333" s="29"/>
      <c r="D333" s="29"/>
      <c r="E333" s="31"/>
      <c r="F333" s="226" t="s">
        <v>325</v>
      </c>
      <c r="G333" s="181"/>
      <c r="H333" s="187"/>
      <c r="I333" s="211"/>
      <c r="J333" s="211"/>
      <c r="K333" s="211"/>
      <c r="L333" s="174"/>
      <c r="M333" s="121"/>
      <c r="N333" s="116"/>
      <c r="O333" s="121"/>
      <c r="P333" s="121"/>
    </row>
    <row r="334" spans="2:16" ht="147" hidden="1" customHeight="1" x14ac:dyDescent="0.25">
      <c r="B334" s="29"/>
      <c r="C334" s="29"/>
      <c r="D334" s="29"/>
      <c r="E334" s="31"/>
      <c r="F334" s="226" t="s">
        <v>509</v>
      </c>
      <c r="G334" s="181"/>
      <c r="H334" s="187"/>
      <c r="I334" s="174"/>
      <c r="J334" s="211"/>
      <c r="K334" s="211"/>
      <c r="L334" s="174"/>
      <c r="M334" s="121"/>
      <c r="N334" s="116"/>
      <c r="O334" s="121"/>
      <c r="P334" s="121"/>
    </row>
    <row r="335" spans="2:16" ht="50.25" hidden="1" customHeight="1" x14ac:dyDescent="0.25">
      <c r="B335" s="29"/>
      <c r="C335" s="29"/>
      <c r="D335" s="29"/>
      <c r="E335" s="31"/>
      <c r="F335" s="226"/>
      <c r="G335" s="181"/>
      <c r="H335" s="187"/>
      <c r="I335" s="174"/>
      <c r="J335" s="174"/>
      <c r="K335" s="174"/>
      <c r="L335" s="230"/>
      <c r="M335" s="121"/>
      <c r="N335" s="116"/>
      <c r="O335" s="116"/>
      <c r="P335" s="121"/>
    </row>
    <row r="336" spans="2:16" ht="95.25" hidden="1" customHeight="1" x14ac:dyDescent="0.25">
      <c r="B336" s="29"/>
      <c r="C336" s="29"/>
      <c r="D336" s="29"/>
      <c r="E336" s="31"/>
      <c r="F336" s="226" t="s">
        <v>341</v>
      </c>
      <c r="G336" s="181"/>
      <c r="H336" s="187"/>
      <c r="I336" s="174"/>
      <c r="J336" s="211"/>
      <c r="K336" s="211"/>
      <c r="L336" s="174"/>
      <c r="M336" s="121"/>
      <c r="N336" s="116"/>
      <c r="O336" s="121"/>
      <c r="P336" s="121"/>
    </row>
    <row r="337" spans="2:16" ht="88.5" hidden="1" customHeight="1" x14ac:dyDescent="0.25">
      <c r="B337" s="29"/>
      <c r="C337" s="29"/>
      <c r="D337" s="29"/>
      <c r="E337" s="31"/>
      <c r="F337" s="226" t="s">
        <v>224</v>
      </c>
      <c r="G337" s="181"/>
      <c r="H337" s="187"/>
      <c r="I337" s="174"/>
      <c r="J337" s="174"/>
      <c r="K337" s="174"/>
      <c r="L337" s="174"/>
      <c r="M337" s="121"/>
      <c r="N337" s="116"/>
      <c r="O337" s="121"/>
      <c r="P337" s="121"/>
    </row>
    <row r="338" spans="2:16" ht="50.25" hidden="1" customHeight="1" x14ac:dyDescent="0.25">
      <c r="B338" s="29"/>
      <c r="C338" s="29"/>
      <c r="D338" s="29"/>
      <c r="E338" s="31"/>
      <c r="F338" s="226" t="s">
        <v>276</v>
      </c>
      <c r="G338" s="181"/>
      <c r="H338" s="187"/>
      <c r="I338" s="174"/>
      <c r="J338" s="174"/>
      <c r="K338" s="174"/>
      <c r="L338" s="230"/>
      <c r="M338" s="121"/>
      <c r="N338" s="116">
        <f>3500000+2000000-5500000</f>
        <v>0</v>
      </c>
      <c r="O338" s="116">
        <v>0</v>
      </c>
      <c r="P338" s="121">
        <v>0</v>
      </c>
    </row>
    <row r="339" spans="2:16" ht="56.25" hidden="1" customHeight="1" x14ac:dyDescent="0.25">
      <c r="B339" s="29"/>
      <c r="C339" s="29"/>
      <c r="D339" s="29"/>
      <c r="E339" s="31"/>
      <c r="F339" s="226" t="s">
        <v>510</v>
      </c>
      <c r="G339" s="181"/>
      <c r="H339" s="187"/>
      <c r="I339" s="174"/>
      <c r="J339" s="174"/>
      <c r="K339" s="174"/>
      <c r="L339" s="230"/>
      <c r="M339" s="121"/>
      <c r="N339" s="116"/>
      <c r="O339" s="116"/>
      <c r="P339" s="121"/>
    </row>
    <row r="340" spans="2:16" ht="61.5" hidden="1" customHeight="1" x14ac:dyDescent="0.25">
      <c r="B340" s="29"/>
      <c r="C340" s="29"/>
      <c r="D340" s="29"/>
      <c r="E340" s="31"/>
      <c r="F340" s="226" t="s">
        <v>326</v>
      </c>
      <c r="G340" s="181"/>
      <c r="H340" s="187"/>
      <c r="I340" s="174"/>
      <c r="J340" s="174"/>
      <c r="K340" s="174"/>
      <c r="L340" s="230"/>
      <c r="M340" s="185"/>
      <c r="N340" s="178"/>
      <c r="O340" s="178"/>
      <c r="P340" s="185"/>
    </row>
    <row r="341" spans="2:16" ht="42" hidden="1" customHeight="1" x14ac:dyDescent="0.25">
      <c r="B341" s="29"/>
      <c r="C341" s="29"/>
      <c r="D341" s="29"/>
      <c r="E341" s="31"/>
      <c r="F341" s="226" t="s">
        <v>454</v>
      </c>
      <c r="G341" s="181"/>
      <c r="H341" s="187"/>
      <c r="I341" s="174"/>
      <c r="J341" s="174"/>
      <c r="K341" s="174"/>
      <c r="L341" s="230"/>
      <c r="M341" s="185"/>
      <c r="N341" s="178"/>
      <c r="O341" s="178"/>
      <c r="P341" s="185"/>
    </row>
    <row r="342" spans="2:16" ht="50.25" hidden="1" customHeight="1" x14ac:dyDescent="0.25">
      <c r="B342" s="29"/>
      <c r="C342" s="29"/>
      <c r="D342" s="29"/>
      <c r="E342" s="31"/>
      <c r="F342" s="226" t="s">
        <v>345</v>
      </c>
      <c r="G342" s="181"/>
      <c r="H342" s="187"/>
      <c r="I342" s="178"/>
      <c r="J342" s="178"/>
      <c r="K342" s="178"/>
      <c r="L342" s="230"/>
      <c r="M342" s="185"/>
      <c r="N342" s="178"/>
      <c r="O342" s="178"/>
      <c r="P342" s="174"/>
    </row>
    <row r="343" spans="2:16" ht="74.25" hidden="1" customHeight="1" x14ac:dyDescent="0.3">
      <c r="B343" s="34" t="s">
        <v>428</v>
      </c>
      <c r="C343" s="34" t="s">
        <v>254</v>
      </c>
      <c r="D343" s="34" t="s">
        <v>5</v>
      </c>
      <c r="E343" s="31" t="s">
        <v>429</v>
      </c>
      <c r="F343" s="226" t="s">
        <v>430</v>
      </c>
      <c r="G343" s="181"/>
      <c r="H343" s="187"/>
      <c r="I343" s="178"/>
      <c r="J343" s="178"/>
      <c r="K343" s="178"/>
      <c r="L343" s="230"/>
      <c r="M343" s="185"/>
      <c r="N343" s="178"/>
      <c r="O343" s="178"/>
      <c r="P343" s="174"/>
    </row>
    <row r="344" spans="2:16" ht="62.25" customHeight="1" x14ac:dyDescent="0.25">
      <c r="B344" s="29"/>
      <c r="C344" s="29"/>
      <c r="D344" s="29"/>
      <c r="E344" s="31"/>
      <c r="F344" s="231" t="s">
        <v>502</v>
      </c>
      <c r="G344" s="181"/>
      <c r="H344" s="187"/>
      <c r="I344" s="224"/>
      <c r="J344" s="224"/>
      <c r="K344" s="224"/>
      <c r="L344" s="233"/>
      <c r="M344" s="225"/>
      <c r="N344" s="222">
        <f>N346+N404</f>
        <v>623000</v>
      </c>
      <c r="O344" s="222">
        <f>O346+O404</f>
        <v>160000</v>
      </c>
      <c r="P344" s="222">
        <f>P346+P404</f>
        <v>0</v>
      </c>
    </row>
    <row r="345" spans="2:16" ht="82.5" hidden="1" customHeight="1" x14ac:dyDescent="0.3">
      <c r="B345" s="20">
        <v>1217310</v>
      </c>
      <c r="C345" s="20">
        <v>7310</v>
      </c>
      <c r="D345" s="32" t="s">
        <v>21</v>
      </c>
      <c r="E345" s="22" t="s">
        <v>220</v>
      </c>
      <c r="F345" s="226" t="s">
        <v>324</v>
      </c>
      <c r="G345" s="181"/>
      <c r="H345" s="187"/>
      <c r="I345" s="176"/>
      <c r="J345" s="176"/>
      <c r="K345" s="176"/>
      <c r="L345" s="218"/>
      <c r="M345" s="186"/>
      <c r="N345" s="174"/>
      <c r="O345" s="174"/>
      <c r="P345" s="174"/>
    </row>
    <row r="346" spans="2:16" ht="57.75" customHeight="1" x14ac:dyDescent="0.3">
      <c r="B346" s="20">
        <v>1217310</v>
      </c>
      <c r="C346" s="20">
        <v>7310</v>
      </c>
      <c r="D346" s="32" t="s">
        <v>21</v>
      </c>
      <c r="E346" s="22" t="s">
        <v>220</v>
      </c>
      <c r="F346" s="226" t="s">
        <v>561</v>
      </c>
      <c r="G346" s="181"/>
      <c r="H346" s="187"/>
      <c r="I346" s="178"/>
      <c r="J346" s="178"/>
      <c r="K346" s="178"/>
      <c r="L346" s="230"/>
      <c r="M346" s="185"/>
      <c r="N346" s="174">
        <v>523000</v>
      </c>
      <c r="O346" s="174">
        <v>160000</v>
      </c>
      <c r="P346" s="174">
        <v>0</v>
      </c>
    </row>
    <row r="347" spans="2:16" ht="158.25" hidden="1" customHeight="1" x14ac:dyDescent="0.3">
      <c r="B347" s="20">
        <v>1217310</v>
      </c>
      <c r="C347" s="20">
        <v>7310</v>
      </c>
      <c r="D347" s="32" t="s">
        <v>451</v>
      </c>
      <c r="E347" s="22" t="s">
        <v>220</v>
      </c>
      <c r="F347" s="226" t="s">
        <v>529</v>
      </c>
      <c r="G347" s="181"/>
      <c r="H347" s="187"/>
      <c r="I347" s="178"/>
      <c r="J347" s="178"/>
      <c r="K347" s="178"/>
      <c r="L347" s="230"/>
      <c r="M347" s="185"/>
      <c r="N347" s="174"/>
      <c r="O347" s="174"/>
      <c r="P347" s="174"/>
    </row>
    <row r="348" spans="2:16" ht="219.75" hidden="1" customHeight="1" x14ac:dyDescent="0.3">
      <c r="B348" s="20">
        <v>1217310</v>
      </c>
      <c r="C348" s="20">
        <v>7310</v>
      </c>
      <c r="D348" s="32" t="s">
        <v>21</v>
      </c>
      <c r="E348" s="22" t="s">
        <v>220</v>
      </c>
      <c r="F348" s="226" t="s">
        <v>557</v>
      </c>
      <c r="G348" s="181"/>
      <c r="H348" s="187"/>
      <c r="I348" s="178"/>
      <c r="J348" s="178"/>
      <c r="K348" s="178"/>
      <c r="L348" s="230"/>
      <c r="M348" s="185"/>
      <c r="N348" s="174"/>
      <c r="O348" s="174"/>
      <c r="P348" s="174"/>
    </row>
    <row r="349" spans="2:16" ht="69" hidden="1" customHeight="1" x14ac:dyDescent="0.4">
      <c r="B349" s="138"/>
      <c r="C349" s="140"/>
      <c r="D349" s="140"/>
      <c r="E349" s="140"/>
      <c r="F349" s="234" t="s">
        <v>503</v>
      </c>
      <c r="G349" s="235" t="s">
        <v>342</v>
      </c>
      <c r="H349" s="236">
        <f>I349+J349</f>
        <v>0</v>
      </c>
      <c r="I349" s="237">
        <f>I350+I374+I398+I397</f>
        <v>0</v>
      </c>
      <c r="J349" s="237">
        <f>J350+J374+J398+J397</f>
        <v>0</v>
      </c>
      <c r="K349" s="237">
        <f>K350+K374+K398+K397</f>
        <v>0</v>
      </c>
      <c r="L349" s="237">
        <f>L350+L374+L398+L397</f>
        <v>0</v>
      </c>
      <c r="M349" s="237">
        <f>M350+M374</f>
        <v>0</v>
      </c>
      <c r="N349" s="237">
        <f>N350+N374+N397+N398</f>
        <v>0</v>
      </c>
      <c r="O349" s="237">
        <f>O350+O374+O397+O398</f>
        <v>0</v>
      </c>
      <c r="P349" s="237">
        <f>P350+P374+P397+P398</f>
        <v>0</v>
      </c>
    </row>
    <row r="350" spans="2:16" ht="58.5" hidden="1" customHeight="1" x14ac:dyDescent="0.4">
      <c r="B350" s="34" t="s">
        <v>39</v>
      </c>
      <c r="C350" s="34" t="s">
        <v>40</v>
      </c>
      <c r="D350" s="34" t="s">
        <v>247</v>
      </c>
      <c r="E350" s="35" t="s">
        <v>41</v>
      </c>
      <c r="F350" s="238"/>
      <c r="G350" s="239"/>
      <c r="H350" s="240">
        <f>I350+J350</f>
        <v>0</v>
      </c>
      <c r="I350" s="237">
        <f>I351+I352+I372+I353+I354+I355+I356+I357+I358+I363+I364+I365+I366+I367+I368+I369+I370+I371+I359+I360+I361+I362</f>
        <v>0</v>
      </c>
      <c r="J350" s="237">
        <f>J351+J352+J372+J353+J354+J355+J356+J357+J358+J363+J364+J365+J366+J367+J368+J369+J370+J371+J359+J360+J361+J362</f>
        <v>0</v>
      </c>
      <c r="K350" s="237">
        <f>K351+K352+K372+K353+K354+K355+K356+K357+K358+K363+K364+K365+K366+K367+K368+K369+K370+K371+K359+K360+K361+K362</f>
        <v>0</v>
      </c>
      <c r="L350" s="237">
        <f>L351+L352+L372+L353+L354+L355+L356+L357+L358+L363+L364+L365+L366+L367+L368+L369+L370+L371+L359+L360+L361+L362</f>
        <v>0</v>
      </c>
      <c r="M350" s="237">
        <f>M351+M352+M372+M353+M354+M355+M356+M357+M358+M363+M364+M365+M366+M367+M368+M369+M370+M371+M359+M360+M361+M362</f>
        <v>0</v>
      </c>
      <c r="N350" s="237">
        <f>N351+N352+N372+N353+N354+N355+N356+N357+N358+N363+N364+N365+N366</f>
        <v>0</v>
      </c>
      <c r="O350" s="237">
        <f>O351+O352+O372+O353+O354+O355+O356+O357+O358+O363+O364+O365+O366</f>
        <v>0</v>
      </c>
      <c r="P350" s="237">
        <f>P351+P352+P372+P353+P354+P355+P356+P357+P358+P363+P364+P365+P366</f>
        <v>0</v>
      </c>
    </row>
    <row r="351" spans="2:16" ht="76.5" hidden="1" customHeight="1" x14ac:dyDescent="0.4">
      <c r="B351" s="34"/>
      <c r="C351" s="34"/>
      <c r="D351" s="34"/>
      <c r="E351" s="35"/>
      <c r="F351" s="241" t="s">
        <v>343</v>
      </c>
      <c r="G351" s="239"/>
      <c r="H351" s="240"/>
      <c r="I351" s="242"/>
      <c r="J351" s="242"/>
      <c r="K351" s="242"/>
      <c r="L351" s="245"/>
      <c r="M351" s="243"/>
      <c r="N351" s="244"/>
      <c r="O351" s="244"/>
      <c r="P351" s="244"/>
    </row>
    <row r="352" spans="2:16" ht="56.25" hidden="1" customHeight="1" x14ac:dyDescent="0.4">
      <c r="B352" s="34"/>
      <c r="C352" s="34"/>
      <c r="D352" s="34"/>
      <c r="E352" s="35"/>
      <c r="F352" s="241" t="s">
        <v>344</v>
      </c>
      <c r="G352" s="239"/>
      <c r="H352" s="240"/>
      <c r="I352" s="242"/>
      <c r="J352" s="242"/>
      <c r="K352" s="242"/>
      <c r="L352" s="245"/>
      <c r="M352" s="243"/>
      <c r="N352" s="244"/>
      <c r="O352" s="244"/>
      <c r="P352" s="244"/>
    </row>
    <row r="353" spans="2:16" ht="56.25" hidden="1" customHeight="1" x14ac:dyDescent="0.4">
      <c r="B353" s="34"/>
      <c r="C353" s="34"/>
      <c r="D353" s="34"/>
      <c r="E353" s="35"/>
      <c r="F353" s="241" t="s">
        <v>441</v>
      </c>
      <c r="G353" s="239"/>
      <c r="H353" s="240"/>
      <c r="I353" s="242"/>
      <c r="J353" s="242"/>
      <c r="K353" s="242"/>
      <c r="L353" s="245"/>
      <c r="M353" s="243"/>
      <c r="N353" s="244"/>
      <c r="O353" s="244"/>
      <c r="P353" s="244"/>
    </row>
    <row r="354" spans="2:16" ht="56.25" hidden="1" customHeight="1" x14ac:dyDescent="0.4">
      <c r="B354" s="34"/>
      <c r="C354" s="34"/>
      <c r="D354" s="34"/>
      <c r="E354" s="35"/>
      <c r="F354" s="241" t="s">
        <v>442</v>
      </c>
      <c r="G354" s="239"/>
      <c r="H354" s="240"/>
      <c r="I354" s="242"/>
      <c r="J354" s="242"/>
      <c r="K354" s="242"/>
      <c r="L354" s="245"/>
      <c r="M354" s="243"/>
      <c r="N354" s="244"/>
      <c r="O354" s="244"/>
      <c r="P354" s="244"/>
    </row>
    <row r="355" spans="2:16" ht="56.25" hidden="1" customHeight="1" x14ac:dyDescent="0.4">
      <c r="B355" s="34"/>
      <c r="C355" s="34"/>
      <c r="D355" s="34"/>
      <c r="E355" s="35"/>
      <c r="F355" s="241" t="s">
        <v>443</v>
      </c>
      <c r="G355" s="239"/>
      <c r="H355" s="240"/>
      <c r="I355" s="242"/>
      <c r="J355" s="242"/>
      <c r="K355" s="242"/>
      <c r="L355" s="245"/>
      <c r="M355" s="243"/>
      <c r="N355" s="244"/>
      <c r="O355" s="244"/>
      <c r="P355" s="244"/>
    </row>
    <row r="356" spans="2:16" ht="56.25" hidden="1" customHeight="1" x14ac:dyDescent="0.4">
      <c r="B356" s="34"/>
      <c r="C356" s="34"/>
      <c r="D356" s="34"/>
      <c r="E356" s="35"/>
      <c r="F356" s="241" t="s">
        <v>444</v>
      </c>
      <c r="G356" s="239"/>
      <c r="H356" s="240"/>
      <c r="I356" s="242"/>
      <c r="J356" s="242"/>
      <c r="K356" s="242"/>
      <c r="L356" s="245"/>
      <c r="M356" s="243"/>
      <c r="N356" s="244"/>
      <c r="O356" s="244"/>
      <c r="P356" s="244"/>
    </row>
    <row r="357" spans="2:16" ht="56.25" hidden="1" customHeight="1" x14ac:dyDescent="0.4">
      <c r="B357" s="34"/>
      <c r="C357" s="34"/>
      <c r="D357" s="34"/>
      <c r="E357" s="35"/>
      <c r="F357" s="241" t="s">
        <v>513</v>
      </c>
      <c r="G357" s="239"/>
      <c r="H357" s="240"/>
      <c r="I357" s="242"/>
      <c r="J357" s="242"/>
      <c r="K357" s="242"/>
      <c r="L357" s="245"/>
      <c r="M357" s="243"/>
      <c r="N357" s="244"/>
      <c r="O357" s="144"/>
      <c r="P357" s="144"/>
    </row>
    <row r="358" spans="2:16" ht="67.5" hidden="1" customHeight="1" x14ac:dyDescent="0.4">
      <c r="B358" s="34"/>
      <c r="C358" s="34"/>
      <c r="D358" s="34"/>
      <c r="E358" s="35"/>
      <c r="F358" s="241" t="s">
        <v>514</v>
      </c>
      <c r="G358" s="239"/>
      <c r="H358" s="240"/>
      <c r="I358" s="242"/>
      <c r="J358" s="242"/>
      <c r="K358" s="242"/>
      <c r="L358" s="245"/>
      <c r="M358" s="243"/>
      <c r="N358" s="244"/>
      <c r="O358" s="144"/>
      <c r="P358" s="144"/>
    </row>
    <row r="359" spans="2:16" ht="58.5" hidden="1" customHeight="1" x14ac:dyDescent="0.4">
      <c r="B359" s="34"/>
      <c r="C359" s="34"/>
      <c r="D359" s="34"/>
      <c r="E359" s="35"/>
      <c r="F359" s="241" t="s">
        <v>541</v>
      </c>
      <c r="G359" s="239"/>
      <c r="H359" s="240"/>
      <c r="I359" s="242"/>
      <c r="J359" s="242"/>
      <c r="K359" s="242"/>
      <c r="L359" s="245"/>
      <c r="M359" s="243"/>
      <c r="N359" s="244"/>
      <c r="O359" s="144"/>
      <c r="P359" s="144"/>
    </row>
    <row r="360" spans="2:16" ht="54.75" hidden="1" customHeight="1" x14ac:dyDescent="0.4">
      <c r="B360" s="34"/>
      <c r="C360" s="34"/>
      <c r="D360" s="34"/>
      <c r="E360" s="35"/>
      <c r="F360" s="241" t="s">
        <v>544</v>
      </c>
      <c r="G360" s="239"/>
      <c r="H360" s="240"/>
      <c r="I360" s="242"/>
      <c r="J360" s="242"/>
      <c r="K360" s="242"/>
      <c r="L360" s="245"/>
      <c r="M360" s="243"/>
      <c r="N360" s="244"/>
      <c r="O360" s="144"/>
      <c r="P360" s="144"/>
    </row>
    <row r="361" spans="2:16" ht="58.5" hidden="1" customHeight="1" x14ac:dyDescent="0.4">
      <c r="B361" s="34"/>
      <c r="C361" s="34"/>
      <c r="D361" s="34"/>
      <c r="E361" s="35"/>
      <c r="F361" s="241" t="s">
        <v>542</v>
      </c>
      <c r="G361" s="239"/>
      <c r="H361" s="240"/>
      <c r="I361" s="242"/>
      <c r="J361" s="242"/>
      <c r="K361" s="242"/>
      <c r="L361" s="245"/>
      <c r="M361" s="243"/>
      <c r="N361" s="244"/>
      <c r="O361" s="144"/>
      <c r="P361" s="144"/>
    </row>
    <row r="362" spans="2:16" ht="54.75" hidden="1" customHeight="1" x14ac:dyDescent="0.4">
      <c r="B362" s="34"/>
      <c r="C362" s="34"/>
      <c r="D362" s="34"/>
      <c r="E362" s="35"/>
      <c r="F362" s="241" t="s">
        <v>543</v>
      </c>
      <c r="G362" s="239"/>
      <c r="H362" s="240"/>
      <c r="I362" s="242"/>
      <c r="J362" s="242"/>
      <c r="K362" s="242"/>
      <c r="L362" s="245"/>
      <c r="M362" s="243"/>
      <c r="N362" s="244"/>
      <c r="O362" s="144"/>
      <c r="P362" s="144"/>
    </row>
    <row r="363" spans="2:16" ht="56.25" hidden="1" customHeight="1" x14ac:dyDescent="0.4">
      <c r="B363" s="34"/>
      <c r="C363" s="34"/>
      <c r="D363" s="34"/>
      <c r="E363" s="35"/>
      <c r="F363" s="241" t="s">
        <v>437</v>
      </c>
      <c r="G363" s="239"/>
      <c r="H363" s="240"/>
      <c r="I363" s="242"/>
      <c r="J363" s="242"/>
      <c r="K363" s="242"/>
      <c r="L363" s="245"/>
      <c r="M363" s="243"/>
      <c r="N363" s="244"/>
      <c r="O363" s="144"/>
      <c r="P363" s="144"/>
    </row>
    <row r="364" spans="2:16" ht="56.25" hidden="1" customHeight="1" x14ac:dyDescent="0.4">
      <c r="B364" s="34"/>
      <c r="C364" s="34"/>
      <c r="D364" s="34"/>
      <c r="E364" s="35"/>
      <c r="F364" s="241" t="s">
        <v>538</v>
      </c>
      <c r="G364" s="239"/>
      <c r="H364" s="240"/>
      <c r="I364" s="242"/>
      <c r="J364" s="242"/>
      <c r="K364" s="242"/>
      <c r="L364" s="290"/>
      <c r="M364" s="243"/>
      <c r="N364" s="244"/>
      <c r="O364" s="144"/>
      <c r="P364" s="144"/>
    </row>
    <row r="365" spans="2:16" ht="56.25" hidden="1" customHeight="1" x14ac:dyDescent="0.4">
      <c r="B365" s="34"/>
      <c r="C365" s="34"/>
      <c r="D365" s="34"/>
      <c r="E365" s="35"/>
      <c r="F365" s="241" t="s">
        <v>438</v>
      </c>
      <c r="G365" s="239"/>
      <c r="H365" s="240"/>
      <c r="I365" s="242"/>
      <c r="J365" s="242"/>
      <c r="K365" s="242"/>
      <c r="L365" s="290"/>
      <c r="M365" s="243"/>
      <c r="N365" s="244"/>
      <c r="O365" s="144"/>
      <c r="P365" s="144"/>
    </row>
    <row r="366" spans="2:16" ht="51" hidden="1" customHeight="1" x14ac:dyDescent="0.4">
      <c r="B366" s="34"/>
      <c r="C366" s="34"/>
      <c r="D366" s="34"/>
      <c r="E366" s="35"/>
      <c r="F366" s="241" t="s">
        <v>439</v>
      </c>
      <c r="G366" s="239"/>
      <c r="H366" s="240"/>
      <c r="I366" s="242"/>
      <c r="J366" s="242"/>
      <c r="K366" s="242"/>
      <c r="L366" s="290"/>
      <c r="M366" s="243"/>
      <c r="N366" s="244"/>
      <c r="O366" s="144"/>
      <c r="P366" s="144"/>
    </row>
    <row r="367" spans="2:16" ht="51" hidden="1" customHeight="1" x14ac:dyDescent="0.4">
      <c r="B367" s="34"/>
      <c r="C367" s="34"/>
      <c r="D367" s="34"/>
      <c r="E367" s="35"/>
      <c r="F367" s="241" t="s">
        <v>440</v>
      </c>
      <c r="G367" s="239"/>
      <c r="H367" s="240"/>
      <c r="I367" s="242"/>
      <c r="J367" s="242"/>
      <c r="K367" s="242"/>
      <c r="L367" s="242"/>
      <c r="M367" s="243"/>
      <c r="N367" s="244"/>
      <c r="O367" s="144"/>
      <c r="P367" s="144"/>
    </row>
    <row r="368" spans="2:16" ht="81" hidden="1" customHeight="1" x14ac:dyDescent="0.4">
      <c r="B368" s="34"/>
      <c r="C368" s="34"/>
      <c r="D368" s="34"/>
      <c r="E368" s="35"/>
      <c r="F368" s="241" t="s">
        <v>515</v>
      </c>
      <c r="G368" s="239"/>
      <c r="H368" s="240"/>
      <c r="I368" s="242"/>
      <c r="J368" s="242"/>
      <c r="K368" s="242"/>
      <c r="L368" s="242"/>
      <c r="M368" s="243"/>
      <c r="N368" s="244"/>
      <c r="O368" s="144"/>
      <c r="P368" s="144"/>
    </row>
    <row r="369" spans="2:16" ht="59.25" hidden="1" customHeight="1" x14ac:dyDescent="0.4">
      <c r="B369" s="34"/>
      <c r="C369" s="34"/>
      <c r="D369" s="34"/>
      <c r="E369" s="35"/>
      <c r="F369" s="241" t="s">
        <v>516</v>
      </c>
      <c r="G369" s="239"/>
      <c r="H369" s="240"/>
      <c r="I369" s="242"/>
      <c r="J369" s="242"/>
      <c r="K369" s="242"/>
      <c r="L369" s="242"/>
      <c r="M369" s="243"/>
      <c r="N369" s="244"/>
      <c r="O369" s="144"/>
      <c r="P369" s="144"/>
    </row>
    <row r="370" spans="2:16" ht="51" hidden="1" customHeight="1" x14ac:dyDescent="0.4">
      <c r="B370" s="34"/>
      <c r="C370" s="34"/>
      <c r="D370" s="34"/>
      <c r="E370" s="35"/>
      <c r="F370" s="241" t="s">
        <v>517</v>
      </c>
      <c r="G370" s="239"/>
      <c r="H370" s="240"/>
      <c r="I370" s="242"/>
      <c r="J370" s="242"/>
      <c r="K370" s="242"/>
      <c r="L370" s="242"/>
      <c r="M370" s="243"/>
      <c r="N370" s="244"/>
      <c r="O370" s="144"/>
      <c r="P370" s="144"/>
    </row>
    <row r="371" spans="2:16" ht="51" hidden="1" customHeight="1" x14ac:dyDescent="0.4">
      <c r="B371" s="34"/>
      <c r="C371" s="34"/>
      <c r="D371" s="34"/>
      <c r="E371" s="35"/>
      <c r="F371" s="241" t="s">
        <v>518</v>
      </c>
      <c r="G371" s="239"/>
      <c r="H371" s="240"/>
      <c r="I371" s="242"/>
      <c r="J371" s="242"/>
      <c r="K371" s="242"/>
      <c r="L371" s="242"/>
      <c r="M371" s="243"/>
      <c r="N371" s="244"/>
      <c r="O371" s="144"/>
      <c r="P371" s="144"/>
    </row>
    <row r="372" spans="2:16" ht="58.5" hidden="1" customHeight="1" x14ac:dyDescent="0.4">
      <c r="B372" s="34"/>
      <c r="C372" s="34"/>
      <c r="D372" s="34"/>
      <c r="E372" s="35"/>
      <c r="F372" s="241" t="s">
        <v>519</v>
      </c>
      <c r="G372" s="239"/>
      <c r="H372" s="240"/>
      <c r="I372" s="242"/>
      <c r="J372" s="242"/>
      <c r="K372" s="242"/>
      <c r="L372" s="242"/>
      <c r="M372" s="142"/>
      <c r="N372" s="144"/>
      <c r="O372" s="144"/>
      <c r="P372" s="144"/>
    </row>
    <row r="373" spans="2:16" ht="73.5" hidden="1" customHeight="1" x14ac:dyDescent="0.35">
      <c r="B373" s="34"/>
      <c r="C373" s="34"/>
      <c r="D373" s="34"/>
      <c r="E373" s="35"/>
      <c r="F373" s="238"/>
      <c r="G373" s="139"/>
      <c r="H373" s="153"/>
      <c r="I373" s="143"/>
      <c r="J373" s="143"/>
      <c r="K373" s="143"/>
      <c r="L373" s="142"/>
      <c r="M373" s="142"/>
      <c r="N373" s="144"/>
      <c r="O373" s="144"/>
      <c r="P373" s="144"/>
    </row>
    <row r="374" spans="2:16" ht="54.6" hidden="1" customHeight="1" x14ac:dyDescent="0.4">
      <c r="B374" s="109" t="s">
        <v>8</v>
      </c>
      <c r="C374" s="109" t="s">
        <v>9</v>
      </c>
      <c r="D374" s="109" t="s">
        <v>10</v>
      </c>
      <c r="E374" s="141" t="s">
        <v>11</v>
      </c>
      <c r="F374" s="238"/>
      <c r="G374" s="239"/>
      <c r="H374" s="240">
        <f>I374+J374</f>
        <v>0</v>
      </c>
      <c r="I374" s="289">
        <f>I375+I376+I377+I378+I383+I384+I379+I380+I381+I382</f>
        <v>0</v>
      </c>
      <c r="J374" s="289">
        <f t="shared" ref="J374:O374" si="21">J375+J376+J377+J378+J383+J384</f>
        <v>0</v>
      </c>
      <c r="K374" s="289">
        <f>K375+K376+K377+K378+K383+K384+K379+K380+K381+K382</f>
        <v>0</v>
      </c>
      <c r="L374" s="289">
        <f>L375+L376+L377+L378+L379+L380+L381+L382+L383+L384</f>
        <v>0</v>
      </c>
      <c r="M374" s="289">
        <f t="shared" si="21"/>
        <v>0</v>
      </c>
      <c r="N374" s="289">
        <f t="shared" si="21"/>
        <v>0</v>
      </c>
      <c r="O374" s="289">
        <f t="shared" si="21"/>
        <v>0</v>
      </c>
      <c r="P374" s="289">
        <f>P375+P376+P377+P378+P383+P384</f>
        <v>0</v>
      </c>
    </row>
    <row r="375" spans="2:16" ht="139.5" hidden="1" customHeight="1" x14ac:dyDescent="0.3">
      <c r="B375" s="20"/>
      <c r="C375" s="20"/>
      <c r="D375" s="32"/>
      <c r="E375" s="22"/>
      <c r="F375" s="226" t="s">
        <v>415</v>
      </c>
      <c r="G375" s="181"/>
      <c r="H375" s="187"/>
      <c r="I375" s="174"/>
      <c r="J375" s="174"/>
      <c r="K375" s="174"/>
      <c r="L375" s="174"/>
      <c r="M375" s="174"/>
      <c r="N375" s="174">
        <v>0</v>
      </c>
      <c r="O375" s="174">
        <v>0</v>
      </c>
      <c r="P375" s="174">
        <v>0</v>
      </c>
    </row>
    <row r="376" spans="2:16" ht="51" hidden="1" customHeight="1" x14ac:dyDescent="0.3">
      <c r="B376" s="20"/>
      <c r="C376" s="20"/>
      <c r="D376" s="32"/>
      <c r="E376" s="22"/>
      <c r="F376" s="226" t="s">
        <v>552</v>
      </c>
      <c r="G376" s="181"/>
      <c r="H376" s="187"/>
      <c r="I376" s="174"/>
      <c r="J376" s="174"/>
      <c r="K376" s="174"/>
      <c r="L376" s="174"/>
      <c r="M376" s="174"/>
      <c r="N376" s="174"/>
      <c r="O376" s="174"/>
      <c r="P376" s="174"/>
    </row>
    <row r="377" spans="2:16" ht="35.25" hidden="1" customHeight="1" x14ac:dyDescent="0.3">
      <c r="B377" s="20"/>
      <c r="C377" s="20"/>
      <c r="D377" s="32"/>
      <c r="E377" s="22"/>
      <c r="F377" s="226" t="s">
        <v>488</v>
      </c>
      <c r="G377" s="181"/>
      <c r="H377" s="187"/>
      <c r="I377" s="174"/>
      <c r="J377" s="174"/>
      <c r="K377" s="174"/>
      <c r="L377" s="174"/>
      <c r="M377" s="174"/>
      <c r="N377" s="174"/>
      <c r="O377" s="174"/>
      <c r="P377" s="174"/>
    </row>
    <row r="378" spans="2:16" ht="35.25" hidden="1" customHeight="1" x14ac:dyDescent="0.3">
      <c r="B378" s="20"/>
      <c r="C378" s="20"/>
      <c r="D378" s="32"/>
      <c r="E378" s="22"/>
      <c r="F378" s="226" t="s">
        <v>548</v>
      </c>
      <c r="G378" s="181"/>
      <c r="H378" s="187"/>
      <c r="I378" s="174"/>
      <c r="J378" s="174"/>
      <c r="K378" s="174"/>
      <c r="L378" s="174"/>
      <c r="M378" s="174"/>
      <c r="N378" s="174"/>
      <c r="O378" s="174"/>
      <c r="P378" s="174"/>
    </row>
    <row r="379" spans="2:16" ht="63.75" hidden="1" customHeight="1" x14ac:dyDescent="0.3">
      <c r="B379" s="20"/>
      <c r="C379" s="20"/>
      <c r="D379" s="32"/>
      <c r="E379" s="22"/>
      <c r="F379" s="226" t="s">
        <v>549</v>
      </c>
      <c r="G379" s="181"/>
      <c r="H379" s="187"/>
      <c r="I379" s="174"/>
      <c r="J379" s="174"/>
      <c r="K379" s="174"/>
      <c r="L379" s="174"/>
      <c r="M379" s="174"/>
      <c r="N379" s="174"/>
      <c r="O379" s="174"/>
      <c r="P379" s="174"/>
    </row>
    <row r="380" spans="2:16" ht="67.5" hidden="1" customHeight="1" x14ac:dyDescent="0.3">
      <c r="B380" s="20"/>
      <c r="C380" s="20"/>
      <c r="D380" s="32"/>
      <c r="E380" s="22"/>
      <c r="F380" s="226" t="s">
        <v>550</v>
      </c>
      <c r="G380" s="181"/>
      <c r="H380" s="187"/>
      <c r="I380" s="174"/>
      <c r="J380" s="174"/>
      <c r="K380" s="174"/>
      <c r="L380" s="174"/>
      <c r="M380" s="174"/>
      <c r="N380" s="174"/>
      <c r="O380" s="174"/>
      <c r="P380" s="174"/>
    </row>
    <row r="381" spans="2:16" ht="72" hidden="1" customHeight="1" x14ac:dyDescent="0.3">
      <c r="B381" s="20"/>
      <c r="C381" s="20"/>
      <c r="D381" s="32"/>
      <c r="E381" s="22"/>
      <c r="F381" s="226" t="s">
        <v>551</v>
      </c>
      <c r="G381" s="181"/>
      <c r="H381" s="187"/>
      <c r="I381" s="174"/>
      <c r="J381" s="174"/>
      <c r="K381" s="174"/>
      <c r="L381" s="174"/>
      <c r="M381" s="174"/>
      <c r="N381" s="174"/>
      <c r="O381" s="174"/>
      <c r="P381" s="174"/>
    </row>
    <row r="382" spans="2:16" ht="72" hidden="1" customHeight="1" x14ac:dyDescent="0.3">
      <c r="B382" s="20"/>
      <c r="C382" s="20"/>
      <c r="D382" s="32"/>
      <c r="E382" s="22"/>
      <c r="F382" s="226" t="s">
        <v>553</v>
      </c>
      <c r="G382" s="181"/>
      <c r="H382" s="187"/>
      <c r="I382" s="174"/>
      <c r="J382" s="174"/>
      <c r="K382" s="174"/>
      <c r="L382" s="174"/>
      <c r="M382" s="174"/>
      <c r="N382" s="174"/>
      <c r="O382" s="174"/>
      <c r="P382" s="174"/>
    </row>
    <row r="383" spans="2:16" ht="70.5" hidden="1" customHeight="1" x14ac:dyDescent="0.3">
      <c r="B383" s="20"/>
      <c r="C383" s="20"/>
      <c r="D383" s="32"/>
      <c r="E383" s="22"/>
      <c r="F383" s="226" t="s">
        <v>486</v>
      </c>
      <c r="G383" s="181"/>
      <c r="H383" s="187"/>
      <c r="I383" s="174"/>
      <c r="J383" s="174"/>
      <c r="K383" s="174"/>
      <c r="L383" s="174"/>
      <c r="M383" s="174"/>
      <c r="N383" s="174"/>
      <c r="O383" s="174"/>
      <c r="P383" s="174"/>
    </row>
    <row r="384" spans="2:16" ht="90" hidden="1" customHeight="1" x14ac:dyDescent="0.25">
      <c r="B384" s="26"/>
      <c r="C384" s="26"/>
      <c r="D384" s="27"/>
      <c r="E384" s="28"/>
      <c r="F384" s="226" t="s">
        <v>346</v>
      </c>
      <c r="G384" s="181"/>
      <c r="H384" s="187"/>
      <c r="I384" s="177"/>
      <c r="J384" s="177"/>
      <c r="K384" s="177"/>
      <c r="L384" s="177"/>
      <c r="M384" s="177"/>
      <c r="N384" s="174"/>
      <c r="O384" s="174"/>
      <c r="P384" s="174"/>
    </row>
    <row r="385" spans="1:16" ht="36.75" hidden="1" customHeight="1" x14ac:dyDescent="0.25">
      <c r="B385" s="26"/>
      <c r="C385" s="26"/>
      <c r="D385" s="27"/>
      <c r="E385" s="28"/>
      <c r="F385" s="226"/>
      <c r="G385" s="181"/>
      <c r="H385" s="187"/>
      <c r="I385" s="174"/>
      <c r="J385" s="174"/>
      <c r="K385" s="174"/>
      <c r="L385" s="174"/>
      <c r="M385" s="177"/>
      <c r="N385" s="177"/>
      <c r="O385" s="177"/>
      <c r="P385" s="177"/>
    </row>
    <row r="386" spans="1:16" ht="45.75" hidden="1" customHeight="1" x14ac:dyDescent="0.25">
      <c r="B386" s="26"/>
      <c r="C386" s="26"/>
      <c r="D386" s="27"/>
      <c r="E386" s="28"/>
      <c r="F386" s="226"/>
      <c r="G386" s="181"/>
      <c r="H386" s="187"/>
      <c r="I386" s="174"/>
      <c r="J386" s="174"/>
      <c r="K386" s="174"/>
      <c r="L386" s="174"/>
      <c r="M386" s="177"/>
      <c r="N386" s="177"/>
      <c r="O386" s="177"/>
      <c r="P386" s="177"/>
    </row>
    <row r="387" spans="1:16" ht="45.75" hidden="1" customHeight="1" x14ac:dyDescent="0.25">
      <c r="B387" s="26"/>
      <c r="C387" s="26"/>
      <c r="D387" s="27"/>
      <c r="E387" s="28"/>
      <c r="F387" s="226"/>
      <c r="G387" s="181"/>
      <c r="H387" s="187"/>
      <c r="I387" s="174"/>
      <c r="J387" s="174"/>
      <c r="K387" s="174"/>
      <c r="L387" s="174"/>
      <c r="M387" s="177"/>
      <c r="N387" s="177"/>
      <c r="O387" s="177"/>
      <c r="P387" s="177"/>
    </row>
    <row r="388" spans="1:16" ht="36.75" hidden="1" customHeight="1" x14ac:dyDescent="0.25">
      <c r="B388" s="29"/>
      <c r="C388" s="29"/>
      <c r="D388" s="29"/>
      <c r="E388" s="31"/>
      <c r="F388" s="227"/>
      <c r="G388" s="181"/>
      <c r="H388" s="187"/>
      <c r="I388" s="246"/>
      <c r="J388" s="246"/>
      <c r="K388" s="246"/>
      <c r="L388" s="246"/>
      <c r="M388" s="177"/>
      <c r="N388" s="177"/>
      <c r="O388" s="177"/>
      <c r="P388" s="177"/>
    </row>
    <row r="389" spans="1:16" ht="31.5" hidden="1" customHeight="1" x14ac:dyDescent="0.25">
      <c r="B389" s="29"/>
      <c r="C389" s="29"/>
      <c r="D389" s="29"/>
      <c r="E389" s="99"/>
      <c r="F389" s="226"/>
      <c r="G389" s="181"/>
      <c r="H389" s="187"/>
      <c r="I389" s="174"/>
      <c r="J389" s="174"/>
      <c r="K389" s="174"/>
      <c r="L389" s="174"/>
      <c r="M389" s="174"/>
      <c r="N389" s="174"/>
      <c r="O389" s="174"/>
      <c r="P389" s="174"/>
    </row>
    <row r="390" spans="1:16" ht="36" hidden="1" customHeight="1" x14ac:dyDescent="0.25">
      <c r="B390" s="29"/>
      <c r="C390" s="29"/>
      <c r="D390" s="29"/>
      <c r="E390" s="99"/>
      <c r="F390" s="226"/>
      <c r="G390" s="181"/>
      <c r="H390" s="187"/>
      <c r="I390" s="174"/>
      <c r="J390" s="174"/>
      <c r="K390" s="174"/>
      <c r="L390" s="174"/>
      <c r="M390" s="174"/>
      <c r="N390" s="174"/>
      <c r="O390" s="174"/>
      <c r="P390" s="174"/>
    </row>
    <row r="391" spans="1:16" ht="29.25" hidden="1" customHeight="1" x14ac:dyDescent="0.25">
      <c r="B391" s="29"/>
      <c r="C391" s="29"/>
      <c r="D391" s="29"/>
      <c r="E391" s="31"/>
      <c r="F391" s="226"/>
      <c r="G391" s="181"/>
      <c r="H391" s="187"/>
      <c r="I391" s="174"/>
      <c r="J391" s="174"/>
      <c r="K391" s="174"/>
      <c r="L391" s="174"/>
      <c r="M391" s="174"/>
      <c r="N391" s="174"/>
      <c r="O391" s="174"/>
      <c r="P391" s="174"/>
    </row>
    <row r="392" spans="1:16" ht="45" hidden="1" customHeight="1" x14ac:dyDescent="0.25">
      <c r="B392" s="29"/>
      <c r="C392" s="29"/>
      <c r="D392" s="29"/>
      <c r="E392" s="31"/>
      <c r="F392" s="227"/>
      <c r="G392" s="181"/>
      <c r="H392" s="187"/>
      <c r="I392" s="177"/>
      <c r="J392" s="177"/>
      <c r="K392" s="177"/>
      <c r="L392" s="177"/>
      <c r="M392" s="177"/>
      <c r="N392" s="177"/>
      <c r="O392" s="177"/>
      <c r="P392" s="177"/>
    </row>
    <row r="393" spans="1:16" ht="66" hidden="1" customHeight="1" x14ac:dyDescent="0.25">
      <c r="B393" s="29"/>
      <c r="C393" s="29"/>
      <c r="D393" s="29"/>
      <c r="E393" s="31"/>
      <c r="F393" s="226"/>
      <c r="G393" s="181"/>
      <c r="H393" s="187"/>
      <c r="I393" s="174"/>
      <c r="J393" s="174"/>
      <c r="K393" s="174"/>
      <c r="L393" s="174"/>
      <c r="M393" s="174"/>
      <c r="N393" s="174"/>
      <c r="O393" s="174"/>
      <c r="P393" s="174"/>
    </row>
    <row r="394" spans="1:16" ht="63.75" hidden="1" customHeight="1" x14ac:dyDescent="0.25">
      <c r="B394" s="29"/>
      <c r="C394" s="29"/>
      <c r="D394" s="29"/>
      <c r="E394" s="31"/>
      <c r="F394" s="226"/>
      <c r="G394" s="181"/>
      <c r="H394" s="187"/>
      <c r="I394" s="174"/>
      <c r="J394" s="174"/>
      <c r="K394" s="174"/>
      <c r="L394" s="174"/>
      <c r="M394" s="174"/>
      <c r="N394" s="174"/>
      <c r="O394" s="174"/>
      <c r="P394" s="174"/>
    </row>
    <row r="395" spans="1:16" ht="26.25" hidden="1" customHeight="1" x14ac:dyDescent="0.25">
      <c r="B395" s="29"/>
      <c r="C395" s="29"/>
      <c r="D395" s="29"/>
      <c r="E395" s="31"/>
      <c r="F395" s="227"/>
      <c r="G395" s="181"/>
      <c r="H395" s="187"/>
      <c r="I395" s="246"/>
      <c r="J395" s="246"/>
      <c r="K395" s="246"/>
      <c r="L395" s="247"/>
      <c r="M395" s="185"/>
      <c r="N395" s="178"/>
      <c r="O395" s="178"/>
      <c r="P395" s="178"/>
    </row>
    <row r="396" spans="1:16" ht="51" hidden="1" customHeight="1" x14ac:dyDescent="0.25">
      <c r="B396" s="29"/>
      <c r="C396" s="29"/>
      <c r="D396" s="29"/>
      <c r="E396" s="31"/>
      <c r="F396" s="226"/>
      <c r="G396" s="181"/>
      <c r="H396" s="187"/>
      <c r="I396" s="174"/>
      <c r="J396" s="174"/>
      <c r="K396" s="174"/>
      <c r="L396" s="230"/>
      <c r="M396" s="185"/>
      <c r="N396" s="178"/>
      <c r="O396" s="178"/>
      <c r="P396" s="178"/>
    </row>
    <row r="397" spans="1:16" ht="100.5" hidden="1" customHeight="1" x14ac:dyDescent="0.3">
      <c r="B397" s="34" t="s">
        <v>243</v>
      </c>
      <c r="C397" s="34" t="s">
        <v>244</v>
      </c>
      <c r="D397" s="34" t="s">
        <v>245</v>
      </c>
      <c r="E397" s="35" t="s">
        <v>246</v>
      </c>
      <c r="F397" s="226" t="s">
        <v>426</v>
      </c>
      <c r="G397" s="181"/>
      <c r="H397" s="187"/>
      <c r="I397" s="177"/>
      <c r="J397" s="177"/>
      <c r="K397" s="177"/>
      <c r="L397" s="218"/>
      <c r="M397" s="186"/>
      <c r="N397" s="176"/>
      <c r="O397" s="176"/>
      <c r="P397" s="177"/>
    </row>
    <row r="398" spans="1:16" ht="66.75" hidden="1" customHeight="1" x14ac:dyDescent="0.3">
      <c r="B398" s="34" t="s">
        <v>14</v>
      </c>
      <c r="C398" s="34" t="s">
        <v>4</v>
      </c>
      <c r="D398" s="34" t="s">
        <v>5</v>
      </c>
      <c r="E398" s="35" t="s">
        <v>6</v>
      </c>
      <c r="F398" s="226" t="s">
        <v>487</v>
      </c>
      <c r="G398" s="181"/>
      <c r="H398" s="187"/>
      <c r="I398" s="246"/>
      <c r="J398" s="246"/>
      <c r="K398" s="246"/>
      <c r="L398" s="246"/>
      <c r="M398" s="186"/>
      <c r="N398" s="176"/>
      <c r="O398" s="176"/>
      <c r="P398" s="176"/>
    </row>
    <row r="399" spans="1:16" ht="6" hidden="1" customHeight="1" x14ac:dyDescent="0.3">
      <c r="B399" s="34"/>
      <c r="C399" s="34"/>
      <c r="D399" s="34"/>
      <c r="E399" s="35"/>
      <c r="F399" s="226"/>
      <c r="G399" s="1"/>
      <c r="H399" s="151"/>
      <c r="I399" s="120"/>
      <c r="J399" s="120"/>
      <c r="K399" s="120"/>
      <c r="L399" s="123"/>
      <c r="M399" s="121"/>
      <c r="N399" s="116"/>
      <c r="O399" s="116"/>
      <c r="P399" s="116"/>
    </row>
    <row r="400" spans="1:16" s="106" customFormat="1" ht="66.75" hidden="1" customHeight="1" x14ac:dyDescent="0.3">
      <c r="A400" s="105"/>
      <c r="B400" s="162"/>
      <c r="C400" s="162"/>
      <c r="D400" s="162"/>
      <c r="E400" s="163"/>
      <c r="F400" s="223" t="s">
        <v>450</v>
      </c>
      <c r="G400" s="248"/>
      <c r="H400" s="249"/>
      <c r="I400" s="250">
        <f>I401+I404</f>
        <v>0</v>
      </c>
      <c r="J400" s="250">
        <f>J401+J404</f>
        <v>0</v>
      </c>
      <c r="K400" s="250">
        <f>K401+K404</f>
        <v>0</v>
      </c>
      <c r="L400" s="250">
        <f>L401+L404</f>
        <v>0</v>
      </c>
      <c r="M400" s="164"/>
      <c r="N400" s="165"/>
      <c r="O400" s="165"/>
      <c r="P400" s="165"/>
    </row>
    <row r="401" spans="2:17" ht="66.75" hidden="1" customHeight="1" x14ac:dyDescent="0.3">
      <c r="B401" s="34" t="s">
        <v>445</v>
      </c>
      <c r="C401" s="34" t="s">
        <v>446</v>
      </c>
      <c r="D401" s="34" t="s">
        <v>10</v>
      </c>
      <c r="E401" s="35" t="s">
        <v>283</v>
      </c>
      <c r="F401" s="226" t="s">
        <v>447</v>
      </c>
      <c r="G401" s="181"/>
      <c r="H401" s="187"/>
      <c r="I401" s="177">
        <f>I402+I403</f>
        <v>0</v>
      </c>
      <c r="J401" s="177">
        <f>J402+J403</f>
        <v>0</v>
      </c>
      <c r="K401" s="177">
        <f>K402+K403</f>
        <v>0</v>
      </c>
      <c r="L401" s="177">
        <f>L402+L403</f>
        <v>0</v>
      </c>
      <c r="M401" s="121"/>
      <c r="N401" s="116"/>
      <c r="O401" s="116"/>
      <c r="P401" s="116"/>
    </row>
    <row r="402" spans="2:17" ht="66.75" hidden="1" customHeight="1" x14ac:dyDescent="0.3">
      <c r="B402" s="34"/>
      <c r="C402" s="34"/>
      <c r="D402" s="34"/>
      <c r="E402" s="35"/>
      <c r="F402" s="226" t="s">
        <v>448</v>
      </c>
      <c r="G402" s="181"/>
      <c r="H402" s="187"/>
      <c r="I402" s="174"/>
      <c r="J402" s="174"/>
      <c r="K402" s="174"/>
      <c r="L402" s="123"/>
      <c r="M402" s="121"/>
      <c r="N402" s="116"/>
      <c r="O402" s="116"/>
      <c r="P402" s="116"/>
    </row>
    <row r="403" spans="2:17" ht="89.25" hidden="1" customHeight="1" x14ac:dyDescent="0.3">
      <c r="B403" s="34"/>
      <c r="C403" s="34"/>
      <c r="D403" s="34"/>
      <c r="E403" s="35"/>
      <c r="F403" s="226" t="s">
        <v>449</v>
      </c>
      <c r="G403" s="181"/>
      <c r="H403" s="187"/>
      <c r="I403" s="174"/>
      <c r="J403" s="174"/>
      <c r="K403" s="174"/>
      <c r="L403" s="120"/>
      <c r="M403" s="121"/>
      <c r="N403" s="116"/>
      <c r="O403" s="116"/>
      <c r="P403" s="116"/>
    </row>
    <row r="404" spans="2:17" ht="68.25" customHeight="1" x14ac:dyDescent="0.2">
      <c r="B404" s="109" t="s">
        <v>8</v>
      </c>
      <c r="C404" s="109" t="s">
        <v>9</v>
      </c>
      <c r="D404" s="109" t="s">
        <v>10</v>
      </c>
      <c r="E404" s="141" t="s">
        <v>11</v>
      </c>
      <c r="F404" s="226" t="s">
        <v>657</v>
      </c>
      <c r="G404" s="181"/>
      <c r="H404" s="187"/>
      <c r="I404" s="177"/>
      <c r="J404" s="177"/>
      <c r="K404" s="177"/>
      <c r="L404" s="120"/>
      <c r="M404" s="121"/>
      <c r="N404" s="116">
        <v>100000</v>
      </c>
      <c r="O404" s="116">
        <v>0</v>
      </c>
      <c r="P404" s="116">
        <v>0</v>
      </c>
    </row>
    <row r="405" spans="2:17" ht="30" customHeight="1" x14ac:dyDescent="0.3">
      <c r="B405" s="67"/>
      <c r="C405" s="67"/>
      <c r="D405" s="67"/>
      <c r="E405" s="66" t="s">
        <v>7</v>
      </c>
      <c r="F405" s="135"/>
      <c r="G405" s="54"/>
      <c r="H405" s="150">
        <f>H197+H300+H302+H303+H305+H309+H317</f>
        <v>8273200</v>
      </c>
      <c r="I405" s="206">
        <f>I197+I300+I307+I308+I309+I344</f>
        <v>7129100</v>
      </c>
      <c r="J405" s="206">
        <f>J197+J300+J307+J308+J309+J344</f>
        <v>670372</v>
      </c>
      <c r="K405" s="206">
        <f>K197+K300+K307+K308+K309+K344</f>
        <v>1709881</v>
      </c>
      <c r="L405" s="206">
        <f>L197+L300+L307+L308+L309+L344</f>
        <v>899675.75</v>
      </c>
      <c r="M405" s="206">
        <f>M344+M332+M322+M309+M308+M307+M300+M284+M197+M349+M282</f>
        <v>0</v>
      </c>
      <c r="N405" s="206">
        <f>N344+N332+N322+N309+N308+N307+N300+N284+N197+N349+N282</f>
        <v>623000</v>
      </c>
      <c r="O405" s="206">
        <f>O344+O332+O322+O309+O308+O307+O300+O284+O197+O349+O282</f>
        <v>160000</v>
      </c>
      <c r="P405" s="206">
        <f>P344+P332+P322+P309+P308+P307+P300+P284+P197+P349+P282</f>
        <v>0</v>
      </c>
      <c r="Q405" s="87"/>
    </row>
    <row r="406" spans="2:17" ht="93.75" x14ac:dyDescent="0.3">
      <c r="B406" s="17">
        <v>2800000</v>
      </c>
      <c r="C406" s="18"/>
      <c r="D406" s="18"/>
      <c r="E406" s="19" t="s">
        <v>202</v>
      </c>
      <c r="F406" s="181"/>
      <c r="G406" s="1"/>
      <c r="H406" s="168"/>
      <c r="I406" s="181"/>
      <c r="J406" s="178"/>
      <c r="K406" s="178"/>
      <c r="L406" s="181"/>
      <c r="M406" s="181"/>
      <c r="N406" s="181"/>
      <c r="O406" s="181"/>
      <c r="P406" s="181"/>
    </row>
    <row r="407" spans="2:17" ht="110.25" hidden="1" customHeight="1" x14ac:dyDescent="0.3">
      <c r="B407" s="20">
        <v>2810000</v>
      </c>
      <c r="C407" s="21"/>
      <c r="D407" s="21"/>
      <c r="E407" s="22" t="s">
        <v>203</v>
      </c>
      <c r="F407" s="258"/>
      <c r="G407" s="14"/>
      <c r="H407" s="154"/>
      <c r="I407" s="132"/>
      <c r="J407" s="132"/>
      <c r="K407" s="132"/>
      <c r="L407" s="132"/>
      <c r="M407" s="132"/>
      <c r="N407" s="132"/>
      <c r="O407" s="132"/>
      <c r="P407" s="132"/>
    </row>
    <row r="408" spans="2:17" ht="91.5" hidden="1" customHeight="1" x14ac:dyDescent="0.3">
      <c r="B408" s="34" t="s">
        <v>390</v>
      </c>
      <c r="C408" s="34" t="s">
        <v>384</v>
      </c>
      <c r="D408" s="34" t="s">
        <v>371</v>
      </c>
      <c r="E408" s="31" t="s">
        <v>394</v>
      </c>
      <c r="F408" s="183" t="s">
        <v>504</v>
      </c>
      <c r="G408" s="251"/>
      <c r="H408" s="252"/>
      <c r="I408" s="253"/>
      <c r="J408" s="253"/>
      <c r="K408" s="253"/>
      <c r="L408" s="253"/>
      <c r="M408" s="254"/>
      <c r="N408" s="254"/>
      <c r="O408" s="254"/>
      <c r="P408" s="254"/>
    </row>
    <row r="409" spans="2:17" ht="55.5" customHeight="1" x14ac:dyDescent="0.25">
      <c r="B409" s="26"/>
      <c r="C409" s="27"/>
      <c r="D409" s="27"/>
      <c r="E409" s="28"/>
      <c r="F409" s="255" t="s">
        <v>505</v>
      </c>
      <c r="G409" s="256" t="s">
        <v>33</v>
      </c>
      <c r="H409" s="257">
        <f>I409+M409</f>
        <v>331000</v>
      </c>
      <c r="I409" s="295">
        <f>I410+I412+I411</f>
        <v>41000</v>
      </c>
      <c r="J409" s="295">
        <f>J410+J412+J411</f>
        <v>0</v>
      </c>
      <c r="K409" s="295">
        <f>K410+K412+K411</f>
        <v>0</v>
      </c>
      <c r="L409" s="295">
        <f>L410+L412+L411</f>
        <v>0</v>
      </c>
      <c r="M409" s="295">
        <f>M410+M412+M415</f>
        <v>290000</v>
      </c>
      <c r="N409" s="295">
        <f>N410+N412+N415</f>
        <v>270000</v>
      </c>
      <c r="O409" s="295">
        <f>O410+O412+O415</f>
        <v>0</v>
      </c>
      <c r="P409" s="295">
        <f>P410+P412+P415</f>
        <v>0</v>
      </c>
    </row>
    <row r="410" spans="2:17" ht="42.75" hidden="1" customHeight="1" x14ac:dyDescent="0.25">
      <c r="B410" s="26">
        <v>2817130</v>
      </c>
      <c r="C410" s="27" t="s">
        <v>216</v>
      </c>
      <c r="D410" s="27" t="s">
        <v>5</v>
      </c>
      <c r="E410" s="28" t="s">
        <v>217</v>
      </c>
      <c r="F410" s="258" t="s">
        <v>333</v>
      </c>
      <c r="G410" s="251"/>
      <c r="H410" s="259">
        <f>I410+M410</f>
        <v>290000</v>
      </c>
      <c r="I410" s="260"/>
      <c r="J410" s="260"/>
      <c r="K410" s="260"/>
      <c r="L410" s="260">
        <v>0</v>
      </c>
      <c r="M410" s="260">
        <v>290000</v>
      </c>
      <c r="N410" s="260">
        <v>0</v>
      </c>
      <c r="O410" s="260">
        <v>0</v>
      </c>
      <c r="P410" s="260">
        <v>0</v>
      </c>
    </row>
    <row r="411" spans="2:17" ht="42.75" hidden="1" customHeight="1" x14ac:dyDescent="0.25">
      <c r="B411" s="26"/>
      <c r="C411" s="27"/>
      <c r="D411" s="27"/>
      <c r="E411" s="28"/>
      <c r="F411" s="258" t="s">
        <v>407</v>
      </c>
      <c r="G411" s="251"/>
      <c r="H411" s="259"/>
      <c r="I411" s="260"/>
      <c r="J411" s="260"/>
      <c r="K411" s="260"/>
      <c r="L411" s="260">
        <v>0</v>
      </c>
      <c r="M411" s="260"/>
      <c r="N411" s="260"/>
      <c r="O411" s="260"/>
      <c r="P411" s="260"/>
    </row>
    <row r="412" spans="2:17" ht="79.5" customHeight="1" x14ac:dyDescent="0.3">
      <c r="B412" s="20">
        <v>2817370</v>
      </c>
      <c r="C412" s="32" t="s">
        <v>4</v>
      </c>
      <c r="D412" s="32" t="s">
        <v>5</v>
      </c>
      <c r="E412" s="22" t="s">
        <v>6</v>
      </c>
      <c r="F412" s="258" t="s">
        <v>332</v>
      </c>
      <c r="G412" s="251"/>
      <c r="H412" s="259"/>
      <c r="I412" s="261">
        <f t="shared" ref="I412:P412" si="22">I413+I414</f>
        <v>41000</v>
      </c>
      <c r="J412" s="261">
        <f t="shared" si="22"/>
        <v>0</v>
      </c>
      <c r="K412" s="261">
        <f t="shared" si="22"/>
        <v>0</v>
      </c>
      <c r="L412" s="261">
        <f t="shared" si="22"/>
        <v>0</v>
      </c>
      <c r="M412" s="261">
        <f t="shared" si="22"/>
        <v>0</v>
      </c>
      <c r="N412" s="261">
        <f t="shared" si="22"/>
        <v>270000</v>
      </c>
      <c r="O412" s="261">
        <f t="shared" si="22"/>
        <v>0</v>
      </c>
      <c r="P412" s="261">
        <f t="shared" si="22"/>
        <v>0</v>
      </c>
    </row>
    <row r="413" spans="2:17" ht="171" customHeight="1" x14ac:dyDescent="0.3">
      <c r="B413" s="20"/>
      <c r="C413" s="21"/>
      <c r="D413" s="21"/>
      <c r="E413" s="22"/>
      <c r="F413" s="258" t="s">
        <v>582</v>
      </c>
      <c r="G413" s="251"/>
      <c r="H413" s="259"/>
      <c r="I413" s="262">
        <v>41000</v>
      </c>
      <c r="J413" s="262">
        <v>0</v>
      </c>
      <c r="K413" s="262">
        <v>0</v>
      </c>
      <c r="L413" s="263">
        <v>0</v>
      </c>
      <c r="M413" s="263"/>
      <c r="N413" s="263">
        <v>0</v>
      </c>
      <c r="O413" s="263">
        <v>0</v>
      </c>
      <c r="P413" s="263">
        <v>0</v>
      </c>
    </row>
    <row r="414" spans="2:17" ht="50.25" customHeight="1" x14ac:dyDescent="0.3">
      <c r="B414" s="20"/>
      <c r="C414" s="21"/>
      <c r="D414" s="21"/>
      <c r="E414" s="22"/>
      <c r="F414" s="258" t="s">
        <v>257</v>
      </c>
      <c r="G414" s="251"/>
      <c r="H414" s="259"/>
      <c r="I414" s="262">
        <v>0</v>
      </c>
      <c r="J414" s="262"/>
      <c r="K414" s="262">
        <v>0</v>
      </c>
      <c r="L414" s="263">
        <v>0</v>
      </c>
      <c r="M414" s="263"/>
      <c r="N414" s="262">
        <v>270000</v>
      </c>
      <c r="O414" s="263">
        <v>0</v>
      </c>
      <c r="P414" s="263">
        <v>0</v>
      </c>
    </row>
    <row r="415" spans="2:17" ht="12" hidden="1" customHeight="1" x14ac:dyDescent="0.25">
      <c r="B415" s="26">
        <v>2817691</v>
      </c>
      <c r="C415" s="27" t="s">
        <v>254</v>
      </c>
      <c r="D415" s="27" t="s">
        <v>5</v>
      </c>
      <c r="E415" s="28" t="s">
        <v>255</v>
      </c>
      <c r="F415" s="258" t="s">
        <v>256</v>
      </c>
      <c r="G415" s="251"/>
      <c r="H415" s="259"/>
      <c r="I415" s="262"/>
      <c r="J415" s="262"/>
      <c r="K415" s="262"/>
      <c r="L415" s="263"/>
      <c r="M415" s="263"/>
      <c r="N415" s="261"/>
      <c r="O415" s="264"/>
      <c r="P415" s="264"/>
    </row>
    <row r="416" spans="2:17" ht="48.75" customHeight="1" x14ac:dyDescent="0.25">
      <c r="B416" s="26">
        <v>2818340</v>
      </c>
      <c r="C416" s="27" t="s">
        <v>34</v>
      </c>
      <c r="D416" s="27" t="s">
        <v>35</v>
      </c>
      <c r="E416" s="28" t="s">
        <v>36</v>
      </c>
      <c r="F416" s="265" t="s">
        <v>199</v>
      </c>
      <c r="G416" s="266" t="s">
        <v>37</v>
      </c>
      <c r="H416" s="257">
        <f>I416+M416</f>
        <v>130000</v>
      </c>
      <c r="I416" s="296">
        <f>I417</f>
        <v>0</v>
      </c>
      <c r="J416" s="297">
        <v>0</v>
      </c>
      <c r="K416" s="297">
        <v>0</v>
      </c>
      <c r="L416" s="296">
        <v>0</v>
      </c>
      <c r="M416" s="296">
        <v>130000</v>
      </c>
      <c r="N416" s="297">
        <f>N417+N422+N423+N424</f>
        <v>220000</v>
      </c>
      <c r="O416" s="297">
        <f>O417+O422+O423+O424</f>
        <v>0</v>
      </c>
      <c r="P416" s="297">
        <f>P417+P422+P423+P424</f>
        <v>0</v>
      </c>
    </row>
    <row r="417" spans="2:16" ht="156.75" customHeight="1" x14ac:dyDescent="0.25">
      <c r="B417" s="26"/>
      <c r="C417" s="27"/>
      <c r="D417" s="27"/>
      <c r="E417" s="28"/>
      <c r="F417" s="258" t="s">
        <v>605</v>
      </c>
      <c r="G417" s="267"/>
      <c r="H417" s="259"/>
      <c r="I417" s="268"/>
      <c r="J417" s="251"/>
      <c r="K417" s="251"/>
      <c r="L417" s="268"/>
      <c r="M417" s="268"/>
      <c r="N417" s="262">
        <v>30000</v>
      </c>
      <c r="O417" s="262">
        <v>0</v>
      </c>
      <c r="P417" s="262">
        <v>0</v>
      </c>
    </row>
    <row r="418" spans="2:16" ht="30" hidden="1" customHeight="1" x14ac:dyDescent="0.25">
      <c r="B418" s="26"/>
      <c r="C418" s="27"/>
      <c r="D418" s="27"/>
      <c r="E418" s="28"/>
      <c r="F418" s="258" t="s">
        <v>292</v>
      </c>
      <c r="G418" s="267"/>
      <c r="H418" s="259"/>
      <c r="I418" s="268"/>
      <c r="J418" s="251"/>
      <c r="K418" s="251"/>
      <c r="L418" s="268"/>
      <c r="M418" s="268"/>
      <c r="N418" s="269"/>
      <c r="O418" s="269"/>
      <c r="P418" s="269"/>
    </row>
    <row r="419" spans="2:16" ht="30" hidden="1" customHeight="1" x14ac:dyDescent="0.25">
      <c r="B419" s="26"/>
      <c r="C419" s="27"/>
      <c r="D419" s="27"/>
      <c r="E419" s="28"/>
      <c r="F419" s="258" t="s">
        <v>253</v>
      </c>
      <c r="G419" s="267"/>
      <c r="H419" s="259"/>
      <c r="I419" s="268"/>
      <c r="J419" s="251"/>
      <c r="K419" s="251"/>
      <c r="L419" s="268"/>
      <c r="M419" s="268"/>
      <c r="N419" s="269"/>
      <c r="O419" s="269"/>
      <c r="P419" s="269"/>
    </row>
    <row r="420" spans="2:16" ht="54" hidden="1" customHeight="1" x14ac:dyDescent="0.25">
      <c r="B420" s="26"/>
      <c r="C420" s="27"/>
      <c r="D420" s="27"/>
      <c r="E420" s="28"/>
      <c r="F420" s="258" t="s">
        <v>252</v>
      </c>
      <c r="G420" s="267"/>
      <c r="H420" s="259"/>
      <c r="I420" s="268"/>
      <c r="J420" s="251"/>
      <c r="K420" s="251"/>
      <c r="L420" s="268"/>
      <c r="M420" s="268"/>
      <c r="N420" s="269"/>
      <c r="O420" s="269"/>
      <c r="P420" s="269"/>
    </row>
    <row r="421" spans="2:16" ht="47.25" hidden="1" customHeight="1" x14ac:dyDescent="0.25">
      <c r="B421" s="26"/>
      <c r="C421" s="27"/>
      <c r="D421" s="27"/>
      <c r="E421" s="28"/>
      <c r="F421" s="258" t="s">
        <v>293</v>
      </c>
      <c r="G421" s="267"/>
      <c r="H421" s="259"/>
      <c r="I421" s="268"/>
      <c r="J421" s="251"/>
      <c r="K421" s="251"/>
      <c r="L421" s="268"/>
      <c r="M421" s="268"/>
      <c r="N421" s="269"/>
      <c r="O421" s="269"/>
      <c r="P421" s="269"/>
    </row>
    <row r="422" spans="2:16" ht="41.25" hidden="1" customHeight="1" x14ac:dyDescent="0.25">
      <c r="B422" s="26"/>
      <c r="C422" s="27"/>
      <c r="D422" s="27"/>
      <c r="E422" s="28"/>
      <c r="F422" s="258" t="s">
        <v>351</v>
      </c>
      <c r="G422" s="267"/>
      <c r="H422" s="259"/>
      <c r="I422" s="268"/>
      <c r="J422" s="251"/>
      <c r="K422" s="251"/>
      <c r="L422" s="268"/>
      <c r="M422" s="268"/>
      <c r="N422" s="269"/>
      <c r="O422" s="269"/>
      <c r="P422" s="269"/>
    </row>
    <row r="423" spans="2:16" ht="42.75" customHeight="1" x14ac:dyDescent="0.25">
      <c r="B423" s="26"/>
      <c r="C423" s="27"/>
      <c r="D423" s="27"/>
      <c r="E423" s="28"/>
      <c r="F423" s="258" t="s">
        <v>396</v>
      </c>
      <c r="G423" s="267"/>
      <c r="H423" s="259"/>
      <c r="I423" s="268"/>
      <c r="J423" s="251"/>
      <c r="K423" s="251"/>
      <c r="L423" s="268"/>
      <c r="M423" s="268"/>
      <c r="N423" s="269">
        <v>24000</v>
      </c>
      <c r="O423" s="269">
        <v>0</v>
      </c>
      <c r="P423" s="269">
        <v>0</v>
      </c>
    </row>
    <row r="424" spans="2:16" ht="64.5" customHeight="1" x14ac:dyDescent="0.25">
      <c r="B424" s="26"/>
      <c r="C424" s="27"/>
      <c r="D424" s="27"/>
      <c r="E424" s="28"/>
      <c r="F424" s="258" t="s">
        <v>352</v>
      </c>
      <c r="G424" s="267"/>
      <c r="H424" s="259"/>
      <c r="I424" s="268"/>
      <c r="J424" s="251"/>
      <c r="K424" s="251"/>
      <c r="L424" s="268"/>
      <c r="M424" s="268"/>
      <c r="N424" s="269">
        <v>166000</v>
      </c>
      <c r="O424" s="269">
        <v>0</v>
      </c>
      <c r="P424" s="269">
        <v>0</v>
      </c>
    </row>
    <row r="425" spans="2:16" ht="25.5" customHeight="1" x14ac:dyDescent="0.3">
      <c r="B425" s="64"/>
      <c r="C425" s="65"/>
      <c r="D425" s="65"/>
      <c r="E425" s="66" t="s">
        <v>7</v>
      </c>
      <c r="F425" s="270"/>
      <c r="G425" s="271"/>
      <c r="H425" s="257">
        <f>H409+H416</f>
        <v>461000</v>
      </c>
      <c r="I425" s="272">
        <f>I416+I409+I408</f>
        <v>41000</v>
      </c>
      <c r="J425" s="272">
        <f t="shared" ref="J425:P425" si="23">J416+J409+J408</f>
        <v>0</v>
      </c>
      <c r="K425" s="272">
        <f t="shared" si="23"/>
        <v>0</v>
      </c>
      <c r="L425" s="272">
        <f t="shared" si="23"/>
        <v>0</v>
      </c>
      <c r="M425" s="272">
        <f t="shared" si="23"/>
        <v>420000</v>
      </c>
      <c r="N425" s="272">
        <f t="shared" si="23"/>
        <v>490000</v>
      </c>
      <c r="O425" s="272">
        <f t="shared" si="23"/>
        <v>0</v>
      </c>
      <c r="P425" s="272">
        <f t="shared" si="23"/>
        <v>0</v>
      </c>
    </row>
    <row r="426" spans="2:16" ht="99.75" customHeight="1" x14ac:dyDescent="0.3">
      <c r="B426" s="68" t="s">
        <v>168</v>
      </c>
      <c r="C426" s="69"/>
      <c r="D426" s="69"/>
      <c r="E426" s="70" t="s">
        <v>169</v>
      </c>
      <c r="F426" s="258"/>
      <c r="G426" s="80"/>
      <c r="H426" s="157"/>
      <c r="I426" s="133"/>
      <c r="J426" s="133"/>
      <c r="K426" s="133"/>
      <c r="L426" s="133"/>
      <c r="M426" s="133"/>
      <c r="N426" s="133"/>
      <c r="O426" s="133"/>
      <c r="P426" s="133"/>
    </row>
    <row r="427" spans="2:16" ht="138" hidden="1" customHeight="1" x14ac:dyDescent="0.35">
      <c r="B427" s="71" t="s">
        <v>170</v>
      </c>
      <c r="C427" s="72"/>
      <c r="D427" s="72"/>
      <c r="E427" s="73" t="s">
        <v>169</v>
      </c>
      <c r="F427" s="258"/>
      <c r="G427" s="80"/>
      <c r="H427" s="157"/>
      <c r="I427" s="133"/>
      <c r="J427" s="133"/>
      <c r="K427" s="133"/>
      <c r="L427" s="133"/>
      <c r="M427" s="133"/>
      <c r="N427" s="133"/>
      <c r="O427" s="133"/>
      <c r="P427" s="133"/>
    </row>
    <row r="428" spans="2:16" ht="116.25" hidden="1" customHeight="1" x14ac:dyDescent="0.3">
      <c r="B428" s="20"/>
      <c r="C428" s="21"/>
      <c r="D428" s="21"/>
      <c r="E428" s="37"/>
      <c r="F428" s="303" t="s">
        <v>171</v>
      </c>
      <c r="G428" s="79" t="s">
        <v>191</v>
      </c>
      <c r="H428" s="155">
        <f>I428+M428</f>
        <v>0</v>
      </c>
      <c r="I428" s="133">
        <f>I429+I430</f>
        <v>0</v>
      </c>
      <c r="J428" s="133"/>
      <c r="K428" s="133"/>
      <c r="L428" s="133"/>
      <c r="M428" s="133">
        <f>M429+M430</f>
        <v>0</v>
      </c>
      <c r="N428" s="133"/>
      <c r="O428" s="133"/>
      <c r="P428" s="133">
        <f>P429+P430</f>
        <v>0</v>
      </c>
    </row>
    <row r="429" spans="2:16" ht="61.5" hidden="1" customHeight="1" x14ac:dyDescent="0.4">
      <c r="B429" s="34" t="s">
        <v>172</v>
      </c>
      <c r="C429" s="34" t="s">
        <v>4</v>
      </c>
      <c r="D429" s="34" t="s">
        <v>5</v>
      </c>
      <c r="E429" s="35" t="s">
        <v>6</v>
      </c>
      <c r="F429" s="304" t="s">
        <v>173</v>
      </c>
      <c r="G429" s="14"/>
      <c r="H429" s="156">
        <f>I429+M429</f>
        <v>0</v>
      </c>
      <c r="I429" s="134">
        <v>0</v>
      </c>
      <c r="J429" s="134"/>
      <c r="K429" s="134"/>
      <c r="L429" s="134"/>
      <c r="M429" s="134"/>
      <c r="N429" s="134"/>
      <c r="O429" s="134"/>
      <c r="P429" s="134"/>
    </row>
    <row r="430" spans="2:16" ht="47.25" hidden="1" customHeight="1" x14ac:dyDescent="0.4">
      <c r="B430" s="34" t="s">
        <v>174</v>
      </c>
      <c r="C430" s="34" t="s">
        <v>175</v>
      </c>
      <c r="D430" s="34" t="s">
        <v>60</v>
      </c>
      <c r="E430" s="35" t="s">
        <v>176</v>
      </c>
      <c r="F430" s="305"/>
      <c r="G430" s="14"/>
      <c r="H430" s="156">
        <f>I430+M430</f>
        <v>0</v>
      </c>
      <c r="I430" s="134"/>
      <c r="J430" s="134"/>
      <c r="K430" s="134"/>
      <c r="L430" s="134"/>
      <c r="M430" s="134">
        <f>M431+M432</f>
        <v>0</v>
      </c>
      <c r="N430" s="134"/>
      <c r="O430" s="134"/>
      <c r="P430" s="134">
        <f>P431+P432</f>
        <v>0</v>
      </c>
    </row>
    <row r="431" spans="2:16" ht="55.5" hidden="1" customHeight="1" x14ac:dyDescent="0.3">
      <c r="B431" s="20"/>
      <c r="C431" s="21"/>
      <c r="D431" s="21"/>
      <c r="E431" s="37"/>
      <c r="F431" s="258" t="s">
        <v>177</v>
      </c>
      <c r="G431" s="14"/>
      <c r="H431" s="156">
        <f>I431+M431</f>
        <v>0</v>
      </c>
      <c r="I431" s="134"/>
      <c r="J431" s="134"/>
      <c r="K431" s="134"/>
      <c r="L431" s="134"/>
      <c r="M431" s="133"/>
      <c r="N431" s="133"/>
      <c r="O431" s="133"/>
      <c r="P431" s="133"/>
    </row>
    <row r="432" spans="2:16" ht="37.5" hidden="1" customHeight="1" x14ac:dyDescent="0.3">
      <c r="B432" s="20"/>
      <c r="C432" s="21"/>
      <c r="D432" s="21"/>
      <c r="E432" s="37"/>
      <c r="F432" s="258" t="s">
        <v>178</v>
      </c>
      <c r="G432" s="14"/>
      <c r="H432" s="156">
        <f>I432+M432</f>
        <v>0</v>
      </c>
      <c r="I432" s="134"/>
      <c r="J432" s="134"/>
      <c r="K432" s="134"/>
      <c r="L432" s="134"/>
      <c r="M432" s="133"/>
      <c r="N432" s="133"/>
      <c r="O432" s="133"/>
      <c r="P432" s="133"/>
    </row>
    <row r="433" spans="2:16" ht="84.75" customHeight="1" x14ac:dyDescent="0.3">
      <c r="B433" s="45" t="s">
        <v>174</v>
      </c>
      <c r="C433" s="45" t="s">
        <v>175</v>
      </c>
      <c r="D433" s="45" t="s">
        <v>60</v>
      </c>
      <c r="E433" s="22" t="s">
        <v>176</v>
      </c>
      <c r="F433" s="265" t="s">
        <v>506</v>
      </c>
      <c r="G433" s="251"/>
      <c r="H433" s="259"/>
      <c r="I433" s="253">
        <f>I442+I443</f>
        <v>111400</v>
      </c>
      <c r="J433" s="253">
        <f t="shared" ref="J433:P433" si="24">J442+J443</f>
        <v>0</v>
      </c>
      <c r="K433" s="253">
        <f t="shared" si="24"/>
        <v>47800</v>
      </c>
      <c r="L433" s="253">
        <f t="shared" si="24"/>
        <v>933.89</v>
      </c>
      <c r="M433" s="253">
        <f t="shared" si="24"/>
        <v>0</v>
      </c>
      <c r="N433" s="253">
        <f t="shared" si="24"/>
        <v>0</v>
      </c>
      <c r="O433" s="253">
        <f t="shared" si="24"/>
        <v>0</v>
      </c>
      <c r="P433" s="253">
        <f t="shared" si="24"/>
        <v>0</v>
      </c>
    </row>
    <row r="434" spans="2:16" ht="76.5" hidden="1" customHeight="1" x14ac:dyDescent="0.3">
      <c r="B434" s="20">
        <v>2917370</v>
      </c>
      <c r="C434" s="32" t="s">
        <v>4</v>
      </c>
      <c r="D434" s="32" t="s">
        <v>5</v>
      </c>
      <c r="E434" s="22" t="s">
        <v>6</v>
      </c>
      <c r="F434" s="258" t="s">
        <v>335</v>
      </c>
      <c r="G434" s="251"/>
      <c r="H434" s="259"/>
      <c r="I434" s="273">
        <v>0</v>
      </c>
      <c r="J434" s="273"/>
      <c r="K434" s="273">
        <v>0</v>
      </c>
      <c r="L434" s="253"/>
      <c r="M434" s="253"/>
      <c r="N434" s="273"/>
      <c r="O434" s="273"/>
      <c r="P434" s="273"/>
    </row>
    <row r="435" spans="2:16" ht="55.5" hidden="1" customHeight="1" x14ac:dyDescent="0.3">
      <c r="B435" s="45"/>
      <c r="C435" s="45"/>
      <c r="D435" s="45"/>
      <c r="E435" s="22"/>
      <c r="F435" s="258"/>
      <c r="G435" s="251"/>
      <c r="H435" s="259"/>
      <c r="I435" s="253"/>
      <c r="J435" s="253"/>
      <c r="K435" s="253"/>
      <c r="L435" s="253">
        <f>L436+L437+L438</f>
        <v>0</v>
      </c>
      <c r="M435" s="253">
        <f>M436+M437+M438</f>
        <v>0</v>
      </c>
      <c r="N435" s="253">
        <f>N436+N437+N438</f>
        <v>0</v>
      </c>
      <c r="O435" s="253">
        <f>O436+O437+O438</f>
        <v>0</v>
      </c>
      <c r="P435" s="253">
        <f>P436+P437+P438</f>
        <v>0</v>
      </c>
    </row>
    <row r="436" spans="2:16" ht="74.25" hidden="1" customHeight="1" x14ac:dyDescent="0.3">
      <c r="B436" s="92"/>
      <c r="C436" s="92"/>
      <c r="D436" s="92"/>
      <c r="E436" s="22"/>
      <c r="F436" s="258"/>
      <c r="G436" s="251"/>
      <c r="H436" s="259"/>
      <c r="I436" s="273"/>
      <c r="J436" s="273"/>
      <c r="K436" s="273"/>
      <c r="L436" s="273"/>
      <c r="M436" s="253"/>
      <c r="N436" s="253"/>
      <c r="O436" s="274"/>
      <c r="P436" s="274"/>
    </row>
    <row r="437" spans="2:16" ht="36" hidden="1" customHeight="1" x14ac:dyDescent="0.3">
      <c r="B437" s="92"/>
      <c r="C437" s="92"/>
      <c r="D437" s="92"/>
      <c r="E437" s="22"/>
      <c r="F437" s="258"/>
      <c r="G437" s="251"/>
      <c r="H437" s="259"/>
      <c r="I437" s="273"/>
      <c r="J437" s="273"/>
      <c r="K437" s="273"/>
      <c r="L437" s="273"/>
      <c r="M437" s="253"/>
      <c r="N437" s="253"/>
      <c r="O437" s="274"/>
      <c r="P437" s="274"/>
    </row>
    <row r="438" spans="2:16" ht="44.25" hidden="1" customHeight="1" x14ac:dyDescent="0.3">
      <c r="B438" s="92"/>
      <c r="C438" s="92"/>
      <c r="D438" s="92"/>
      <c r="E438" s="22"/>
      <c r="F438" s="258"/>
      <c r="G438" s="251"/>
      <c r="H438" s="259"/>
      <c r="I438" s="273"/>
      <c r="J438" s="273"/>
      <c r="K438" s="273"/>
      <c r="L438" s="273"/>
      <c r="M438" s="253"/>
      <c r="N438" s="253"/>
      <c r="O438" s="274"/>
      <c r="P438" s="274"/>
    </row>
    <row r="439" spans="2:16" ht="26.25" hidden="1" customHeight="1" x14ac:dyDescent="0.3">
      <c r="B439" s="92"/>
      <c r="C439" s="92"/>
      <c r="D439" s="92"/>
      <c r="E439" s="22"/>
      <c r="F439" s="258" t="s">
        <v>308</v>
      </c>
      <c r="G439" s="251"/>
      <c r="H439" s="259"/>
      <c r="I439" s="273"/>
      <c r="J439" s="273"/>
      <c r="K439" s="273"/>
      <c r="L439" s="273"/>
      <c r="M439" s="253"/>
      <c r="N439" s="275"/>
      <c r="O439" s="273"/>
      <c r="P439" s="251"/>
    </row>
    <row r="440" spans="2:16" ht="117" hidden="1" customHeight="1" x14ac:dyDescent="0.3">
      <c r="B440" s="98" t="s">
        <v>273</v>
      </c>
      <c r="C440" s="63" t="s">
        <v>274</v>
      </c>
      <c r="D440" s="63" t="s">
        <v>48</v>
      </c>
      <c r="E440" s="35" t="s">
        <v>275</v>
      </c>
      <c r="F440" s="258" t="s">
        <v>290</v>
      </c>
      <c r="G440" s="251"/>
      <c r="H440" s="259"/>
      <c r="I440" s="273"/>
      <c r="J440" s="273"/>
      <c r="K440" s="273"/>
      <c r="L440" s="273"/>
      <c r="M440" s="253"/>
      <c r="N440" s="253"/>
      <c r="O440" s="274"/>
      <c r="P440" s="274"/>
    </row>
    <row r="441" spans="2:16" ht="40.5" hidden="1" customHeight="1" x14ac:dyDescent="0.3">
      <c r="B441" s="45" t="s">
        <v>273</v>
      </c>
      <c r="C441" s="45" t="s">
        <v>274</v>
      </c>
      <c r="D441" s="45" t="s">
        <v>48</v>
      </c>
      <c r="E441" s="22"/>
      <c r="F441" s="258" t="s">
        <v>537</v>
      </c>
      <c r="G441" s="251"/>
      <c r="H441" s="259"/>
      <c r="I441" s="253"/>
      <c r="J441" s="254"/>
      <c r="K441" s="254"/>
      <c r="L441" s="253"/>
      <c r="M441" s="274"/>
      <c r="N441" s="275"/>
      <c r="O441" s="273"/>
      <c r="P441" s="251"/>
    </row>
    <row r="442" spans="2:16" ht="59.25" customHeight="1" x14ac:dyDescent="0.3">
      <c r="B442" s="45"/>
      <c r="C442" s="45"/>
      <c r="D442" s="45"/>
      <c r="E442" s="22"/>
      <c r="F442" s="258" t="s">
        <v>177</v>
      </c>
      <c r="G442" s="251"/>
      <c r="H442" s="259"/>
      <c r="I442" s="273">
        <v>109400</v>
      </c>
      <c r="J442" s="251"/>
      <c r="K442" s="251">
        <v>47800</v>
      </c>
      <c r="L442" s="273">
        <v>933.89</v>
      </c>
      <c r="M442" s="274"/>
      <c r="N442" s="275"/>
      <c r="O442" s="273"/>
      <c r="P442" s="251"/>
    </row>
    <row r="443" spans="2:16" ht="40.5" customHeight="1" x14ac:dyDescent="0.3">
      <c r="B443" s="45"/>
      <c r="C443" s="45"/>
      <c r="D443" s="45"/>
      <c r="E443" s="22"/>
      <c r="F443" s="258" t="s">
        <v>178</v>
      </c>
      <c r="G443" s="251"/>
      <c r="H443" s="259"/>
      <c r="I443" s="273">
        <v>2000</v>
      </c>
      <c r="J443" s="251"/>
      <c r="K443" s="251">
        <v>0</v>
      </c>
      <c r="L443" s="273">
        <v>0</v>
      </c>
      <c r="M443" s="274"/>
      <c r="N443" s="275"/>
      <c r="O443" s="273"/>
      <c r="P443" s="251"/>
    </row>
    <row r="444" spans="2:16" ht="76.5" customHeight="1" x14ac:dyDescent="0.3">
      <c r="B444" s="20"/>
      <c r="C444" s="21"/>
      <c r="D444" s="21"/>
      <c r="E444" s="37"/>
      <c r="F444" s="265" t="s">
        <v>349</v>
      </c>
      <c r="G444" s="256" t="s">
        <v>205</v>
      </c>
      <c r="H444" s="276">
        <f>I444+M444</f>
        <v>201000</v>
      </c>
      <c r="I444" s="253">
        <f>I446+I448+I455</f>
        <v>201000</v>
      </c>
      <c r="J444" s="253">
        <f>J446+J448+J455</f>
        <v>0</v>
      </c>
      <c r="K444" s="253">
        <f>K446+K448+K455</f>
        <v>18185</v>
      </c>
      <c r="L444" s="253">
        <f>L446+L448+L455</f>
        <v>0</v>
      </c>
      <c r="M444" s="253">
        <f>M449+M451+M452+M455+M446+M453+M454</f>
        <v>0</v>
      </c>
      <c r="N444" s="253">
        <f>N446+N448+N455</f>
        <v>0</v>
      </c>
      <c r="O444" s="253">
        <f>O446+O448+O455</f>
        <v>0</v>
      </c>
      <c r="P444" s="253">
        <f>P446+P448+P455</f>
        <v>0</v>
      </c>
    </row>
    <row r="445" spans="2:16" ht="117" hidden="1" customHeight="1" x14ac:dyDescent="0.3">
      <c r="B445" s="20">
        <v>2919800</v>
      </c>
      <c r="C445" s="21" t="s">
        <v>274</v>
      </c>
      <c r="D445" s="21" t="s">
        <v>48</v>
      </c>
      <c r="E445" s="22" t="s">
        <v>275</v>
      </c>
      <c r="F445" s="258"/>
      <c r="G445" s="256"/>
      <c r="H445" s="276"/>
      <c r="I445" s="273"/>
      <c r="J445" s="273"/>
      <c r="K445" s="273"/>
      <c r="L445" s="273"/>
      <c r="M445" s="273"/>
      <c r="N445" s="273"/>
      <c r="O445" s="273"/>
      <c r="P445" s="273"/>
    </row>
    <row r="446" spans="2:16" ht="44.25" hidden="1" customHeight="1" x14ac:dyDescent="0.3">
      <c r="B446" s="20">
        <v>2910160</v>
      </c>
      <c r="C446" s="21" t="s">
        <v>384</v>
      </c>
      <c r="D446" s="21" t="s">
        <v>371</v>
      </c>
      <c r="E446" s="22" t="s">
        <v>391</v>
      </c>
      <c r="F446" s="258" t="s">
        <v>392</v>
      </c>
      <c r="G446" s="256"/>
      <c r="H446" s="276"/>
      <c r="I446" s="273"/>
      <c r="J446" s="273"/>
      <c r="K446" s="273"/>
      <c r="L446" s="273"/>
      <c r="M446" s="273"/>
      <c r="N446" s="273"/>
      <c r="O446" s="273"/>
      <c r="P446" s="273"/>
    </row>
    <row r="447" spans="2:16" ht="0.75" customHeight="1" x14ac:dyDescent="0.3">
      <c r="B447" s="20"/>
      <c r="C447" s="21"/>
      <c r="D447" s="21"/>
      <c r="E447" s="22"/>
      <c r="F447" s="258"/>
      <c r="G447" s="256"/>
      <c r="H447" s="276"/>
      <c r="I447" s="273"/>
      <c r="J447" s="273"/>
      <c r="K447" s="273"/>
      <c r="L447" s="273"/>
      <c r="M447" s="273"/>
      <c r="N447" s="273"/>
      <c r="O447" s="273"/>
      <c r="P447" s="273"/>
    </row>
    <row r="448" spans="2:16" ht="60" customHeight="1" x14ac:dyDescent="0.3">
      <c r="B448" s="34" t="s">
        <v>179</v>
      </c>
      <c r="C448" s="34" t="s">
        <v>180</v>
      </c>
      <c r="D448" s="34" t="s">
        <v>181</v>
      </c>
      <c r="E448" s="35" t="s">
        <v>182</v>
      </c>
      <c r="F448" s="258"/>
      <c r="G448" s="256"/>
      <c r="H448" s="276"/>
      <c r="I448" s="273">
        <f>I457+I458+I459</f>
        <v>201000</v>
      </c>
      <c r="J448" s="273">
        <f>J457+J458+J459</f>
        <v>0</v>
      </c>
      <c r="K448" s="273">
        <f>K457+K458+K459</f>
        <v>18185</v>
      </c>
      <c r="L448" s="273">
        <f>L457+L458+L459</f>
        <v>0</v>
      </c>
      <c r="M448" s="273"/>
      <c r="N448" s="273">
        <f>N449+N451+N452+N453+N454</f>
        <v>0</v>
      </c>
      <c r="O448" s="273">
        <f>O449+O451+O452+O453+O454</f>
        <v>0</v>
      </c>
      <c r="P448" s="273">
        <f>P449+P451+P452+P453+P454</f>
        <v>0</v>
      </c>
    </row>
    <row r="449" spans="2:16" ht="60.75" hidden="1" customHeight="1" x14ac:dyDescent="0.4">
      <c r="B449" s="34"/>
      <c r="C449" s="34"/>
      <c r="D449" s="34"/>
      <c r="E449" s="35"/>
      <c r="F449" s="277" t="s">
        <v>398</v>
      </c>
      <c r="G449" s="251"/>
      <c r="H449" s="252">
        <f>I449+M449</f>
        <v>0</v>
      </c>
      <c r="I449" s="278"/>
      <c r="J449" s="278"/>
      <c r="K449" s="278"/>
      <c r="L449" s="278"/>
      <c r="M449" s="279"/>
      <c r="N449" s="280"/>
      <c r="O449" s="280"/>
      <c r="P449" s="280"/>
    </row>
    <row r="450" spans="2:16" ht="81" hidden="1" customHeight="1" x14ac:dyDescent="0.4">
      <c r="B450" s="34"/>
      <c r="C450" s="34"/>
      <c r="D450" s="34"/>
      <c r="E450" s="35"/>
      <c r="F450" s="277"/>
      <c r="G450" s="251"/>
      <c r="H450" s="252"/>
      <c r="I450" s="278"/>
      <c r="J450" s="278"/>
      <c r="K450" s="278"/>
      <c r="L450" s="278"/>
      <c r="M450" s="279"/>
      <c r="N450" s="280"/>
      <c r="O450" s="280"/>
      <c r="P450" s="280"/>
    </row>
    <row r="451" spans="2:16" ht="72" hidden="1" customHeight="1" x14ac:dyDescent="0.4">
      <c r="B451" s="34"/>
      <c r="C451" s="34"/>
      <c r="D451" s="34"/>
      <c r="E451" s="35"/>
      <c r="F451" s="277" t="s">
        <v>414</v>
      </c>
      <c r="G451" s="251"/>
      <c r="H451" s="252"/>
      <c r="I451" s="278"/>
      <c r="J451" s="278"/>
      <c r="K451" s="278"/>
      <c r="L451" s="278"/>
      <c r="M451" s="279"/>
      <c r="N451" s="278"/>
      <c r="O451" s="278"/>
      <c r="P451" s="278"/>
    </row>
    <row r="452" spans="2:16" ht="145.5" hidden="1" customHeight="1" x14ac:dyDescent="0.4">
      <c r="B452" s="34"/>
      <c r="C452" s="34"/>
      <c r="D452" s="34"/>
      <c r="E452" s="35"/>
      <c r="F452" s="277" t="s">
        <v>401</v>
      </c>
      <c r="G452" s="251"/>
      <c r="H452" s="252"/>
      <c r="I452" s="288"/>
      <c r="J452" s="278"/>
      <c r="K452" s="278"/>
      <c r="L452" s="278"/>
      <c r="M452" s="279"/>
      <c r="N452" s="280"/>
      <c r="O452" s="280"/>
      <c r="P452" s="278"/>
    </row>
    <row r="453" spans="2:16" ht="108.75" hidden="1" customHeight="1" x14ac:dyDescent="0.4">
      <c r="B453" s="34"/>
      <c r="C453" s="34"/>
      <c r="D453" s="34"/>
      <c r="E453" s="35"/>
      <c r="F453" s="277" t="s">
        <v>402</v>
      </c>
      <c r="G453" s="251"/>
      <c r="H453" s="252"/>
      <c r="I453" s="288"/>
      <c r="J453" s="278"/>
      <c r="K453" s="278"/>
      <c r="L453" s="278"/>
      <c r="M453" s="279"/>
      <c r="N453" s="280"/>
      <c r="O453" s="280"/>
      <c r="P453" s="278"/>
    </row>
    <row r="454" spans="2:16" ht="59.25" hidden="1" customHeight="1" x14ac:dyDescent="0.4">
      <c r="B454" s="34"/>
      <c r="C454" s="34"/>
      <c r="D454" s="34"/>
      <c r="E454" s="35"/>
      <c r="F454" s="277" t="s">
        <v>395</v>
      </c>
      <c r="G454" s="251"/>
      <c r="H454" s="252"/>
      <c r="I454" s="278"/>
      <c r="J454" s="278"/>
      <c r="K454" s="278"/>
      <c r="L454" s="278"/>
      <c r="M454" s="279"/>
      <c r="N454" s="267"/>
      <c r="O454" s="267"/>
      <c r="P454" s="278"/>
    </row>
    <row r="455" spans="2:16" ht="136.5" hidden="1" customHeight="1" x14ac:dyDescent="0.4">
      <c r="B455" s="109" t="s">
        <v>273</v>
      </c>
      <c r="C455" s="109" t="s">
        <v>274</v>
      </c>
      <c r="D455" s="109" t="s">
        <v>48</v>
      </c>
      <c r="E455" s="161" t="s">
        <v>275</v>
      </c>
      <c r="F455" s="277" t="s">
        <v>485</v>
      </c>
      <c r="G455" s="251"/>
      <c r="H455" s="252"/>
      <c r="I455" s="278"/>
      <c r="J455" s="278"/>
      <c r="K455" s="278"/>
      <c r="L455" s="278"/>
      <c r="M455" s="279"/>
      <c r="N455" s="280"/>
      <c r="O455" s="280"/>
      <c r="P455" s="280"/>
    </row>
    <row r="456" spans="2:16" ht="87.75" hidden="1" customHeight="1" x14ac:dyDescent="0.4">
      <c r="B456" s="34"/>
      <c r="C456" s="34"/>
      <c r="D456" s="34"/>
      <c r="E456" s="35"/>
      <c r="F456" s="277"/>
      <c r="G456" s="251"/>
      <c r="H456" s="252"/>
      <c r="I456" s="278"/>
      <c r="J456" s="278"/>
      <c r="K456" s="278"/>
      <c r="L456" s="278"/>
      <c r="M456" s="279"/>
      <c r="N456" s="267"/>
      <c r="O456" s="267"/>
      <c r="P456" s="278"/>
    </row>
    <row r="457" spans="2:16" ht="44.25" customHeight="1" x14ac:dyDescent="0.4">
      <c r="B457" s="34"/>
      <c r="C457" s="34"/>
      <c r="D457" s="34"/>
      <c r="E457" s="35"/>
      <c r="F457" s="277" t="s">
        <v>600</v>
      </c>
      <c r="G457" s="251"/>
      <c r="H457" s="252"/>
      <c r="I457" s="278">
        <v>108200</v>
      </c>
      <c r="J457" s="278"/>
      <c r="K457" s="278">
        <v>18185</v>
      </c>
      <c r="L457" s="278">
        <v>0</v>
      </c>
      <c r="M457" s="279"/>
      <c r="N457" s="267"/>
      <c r="O457" s="267"/>
      <c r="P457" s="278"/>
    </row>
    <row r="458" spans="2:16" ht="34.5" customHeight="1" x14ac:dyDescent="0.4">
      <c r="B458" s="34"/>
      <c r="C458" s="34"/>
      <c r="D458" s="34"/>
      <c r="E458" s="35"/>
      <c r="F458" s="277" t="s">
        <v>601</v>
      </c>
      <c r="G458" s="251"/>
      <c r="H458" s="252"/>
      <c r="I458" s="278">
        <v>89800</v>
      </c>
      <c r="J458" s="278"/>
      <c r="K458" s="278">
        <v>0</v>
      </c>
      <c r="L458" s="278">
        <v>0</v>
      </c>
      <c r="M458" s="279"/>
      <c r="N458" s="267"/>
      <c r="O458" s="267"/>
      <c r="P458" s="278"/>
    </row>
    <row r="459" spans="2:16" ht="45" customHeight="1" x14ac:dyDescent="0.4">
      <c r="B459" s="34"/>
      <c r="C459" s="34"/>
      <c r="D459" s="34"/>
      <c r="E459" s="35"/>
      <c r="F459" s="277" t="s">
        <v>602</v>
      </c>
      <c r="G459" s="251"/>
      <c r="H459" s="252"/>
      <c r="I459" s="278">
        <v>3000</v>
      </c>
      <c r="J459" s="278"/>
      <c r="K459" s="278">
        <v>0</v>
      </c>
      <c r="L459" s="278">
        <v>0</v>
      </c>
      <c r="M459" s="279"/>
      <c r="N459" s="267"/>
      <c r="O459" s="267"/>
      <c r="P459" s="278"/>
    </row>
    <row r="460" spans="2:16" ht="35.25" customHeight="1" x14ac:dyDescent="0.35">
      <c r="B460" s="90"/>
      <c r="C460" s="90"/>
      <c r="D460" s="90"/>
      <c r="E460" s="91" t="s">
        <v>7</v>
      </c>
      <c r="F460" s="281"/>
      <c r="G460" s="282"/>
      <c r="H460" s="282"/>
      <c r="I460" s="283">
        <f t="shared" ref="I460:P460" si="25">I444+I433</f>
        <v>312400</v>
      </c>
      <c r="J460" s="283">
        <f t="shared" si="25"/>
        <v>0</v>
      </c>
      <c r="K460" s="283">
        <f t="shared" si="25"/>
        <v>65985</v>
      </c>
      <c r="L460" s="283">
        <f t="shared" si="25"/>
        <v>933.89</v>
      </c>
      <c r="M460" s="283">
        <f t="shared" si="25"/>
        <v>0</v>
      </c>
      <c r="N460" s="283">
        <f t="shared" si="25"/>
        <v>0</v>
      </c>
      <c r="O460" s="283">
        <f t="shared" si="25"/>
        <v>0</v>
      </c>
      <c r="P460" s="283">
        <f t="shared" si="25"/>
        <v>0</v>
      </c>
    </row>
    <row r="461" spans="2:16" ht="58.5" hidden="1" customHeight="1" x14ac:dyDescent="0.4">
      <c r="B461" s="45" t="s">
        <v>229</v>
      </c>
      <c r="C461" s="49"/>
      <c r="D461" s="49"/>
      <c r="E461" s="89" t="s">
        <v>230</v>
      </c>
      <c r="F461" s="277"/>
      <c r="G461" s="251"/>
      <c r="H461" s="259"/>
      <c r="I461" s="251"/>
      <c r="J461" s="251"/>
      <c r="K461" s="251"/>
      <c r="L461" s="273"/>
      <c r="M461" s="274"/>
      <c r="N461" s="274"/>
      <c r="O461" s="274"/>
      <c r="P461" s="274"/>
    </row>
    <row r="462" spans="2:16" ht="55.5" hidden="1" customHeight="1" x14ac:dyDescent="0.4">
      <c r="B462" s="45" t="s">
        <v>231</v>
      </c>
      <c r="C462" s="45"/>
      <c r="D462" s="45"/>
      <c r="E462" s="88" t="s">
        <v>232</v>
      </c>
      <c r="F462" s="277"/>
      <c r="G462" s="251"/>
      <c r="H462" s="259"/>
      <c r="I462" s="251"/>
      <c r="J462" s="251"/>
      <c r="K462" s="251"/>
      <c r="L462" s="273"/>
      <c r="M462" s="274"/>
      <c r="N462" s="274"/>
      <c r="O462" s="274"/>
      <c r="P462" s="274"/>
    </row>
    <row r="463" spans="2:16" ht="89.25" hidden="1" customHeight="1" x14ac:dyDescent="0.3">
      <c r="B463" s="45" t="s">
        <v>393</v>
      </c>
      <c r="C463" s="45" t="s">
        <v>384</v>
      </c>
      <c r="D463" s="45" t="s">
        <v>371</v>
      </c>
      <c r="E463" s="88" t="s">
        <v>391</v>
      </c>
      <c r="F463" s="183" t="s">
        <v>504</v>
      </c>
      <c r="G463" s="251"/>
      <c r="H463" s="259"/>
      <c r="I463" s="254"/>
      <c r="J463" s="254"/>
      <c r="K463" s="254"/>
      <c r="L463" s="253"/>
      <c r="M463" s="274"/>
      <c r="N463" s="274"/>
      <c r="O463" s="274"/>
      <c r="P463" s="274"/>
    </row>
    <row r="464" spans="2:16" ht="93" hidden="1" customHeight="1" x14ac:dyDescent="0.4">
      <c r="B464" s="45" t="s">
        <v>234</v>
      </c>
      <c r="C464" s="45" t="s">
        <v>4</v>
      </c>
      <c r="D464" s="45" t="s">
        <v>5</v>
      </c>
      <c r="E464" s="88" t="s">
        <v>6</v>
      </c>
      <c r="F464" s="284" t="s">
        <v>507</v>
      </c>
      <c r="G464" s="251"/>
      <c r="H464" s="259"/>
      <c r="I464" s="253"/>
      <c r="J464" s="253"/>
      <c r="K464" s="253"/>
      <c r="L464" s="253"/>
      <c r="M464" s="274"/>
      <c r="N464" s="274"/>
      <c r="O464" s="274"/>
      <c r="P464" s="274"/>
    </row>
    <row r="465" spans="1:25" s="55" customFormat="1" ht="25.5" customHeight="1" x14ac:dyDescent="0.35">
      <c r="A465" s="51"/>
      <c r="B465" s="74"/>
      <c r="C465" s="75"/>
      <c r="D465" s="75"/>
      <c r="E465" s="66" t="s">
        <v>7</v>
      </c>
      <c r="F465" s="285"/>
      <c r="G465" s="286"/>
      <c r="H465" s="276">
        <f>I465+M465</f>
        <v>0</v>
      </c>
      <c r="I465" s="272">
        <f t="shared" ref="I465:P465" si="26">I464+I463</f>
        <v>0</v>
      </c>
      <c r="J465" s="272">
        <f t="shared" si="26"/>
        <v>0</v>
      </c>
      <c r="K465" s="272">
        <f t="shared" si="26"/>
        <v>0</v>
      </c>
      <c r="L465" s="272">
        <f t="shared" si="26"/>
        <v>0</v>
      </c>
      <c r="M465" s="272">
        <f t="shared" si="26"/>
        <v>0</v>
      </c>
      <c r="N465" s="272">
        <f t="shared" si="26"/>
        <v>0</v>
      </c>
      <c r="O465" s="272">
        <f t="shared" si="26"/>
        <v>0</v>
      </c>
      <c r="P465" s="272">
        <f t="shared" si="26"/>
        <v>0</v>
      </c>
    </row>
    <row r="466" spans="1:25" s="48" customFormat="1" ht="32.450000000000003" customHeight="1" x14ac:dyDescent="0.2">
      <c r="A466" s="47"/>
      <c r="B466" s="76" t="s">
        <v>1</v>
      </c>
      <c r="C466" s="76" t="s">
        <v>1</v>
      </c>
      <c r="D466" s="76" t="s">
        <v>1</v>
      </c>
      <c r="E466" s="77" t="s">
        <v>3</v>
      </c>
      <c r="F466" s="195" t="s">
        <v>1</v>
      </c>
      <c r="G466" s="195" t="s">
        <v>1</v>
      </c>
      <c r="H466" s="287">
        <f>I466+M466</f>
        <v>30959215.039999999</v>
      </c>
      <c r="I466" s="177">
        <f t="shared" ref="I466:P466" si="27">I465+I425+I405+I194+I138+I51+I29+I460+I158</f>
        <v>30301795</v>
      </c>
      <c r="J466" s="177">
        <f t="shared" si="27"/>
        <v>7706189.04</v>
      </c>
      <c r="K466" s="177">
        <f t="shared" si="27"/>
        <v>4209524</v>
      </c>
      <c r="L466" s="177">
        <f t="shared" si="27"/>
        <v>1213850.4899999998</v>
      </c>
      <c r="M466" s="177">
        <f t="shared" si="27"/>
        <v>657420.04</v>
      </c>
      <c r="N466" s="177">
        <f t="shared" si="27"/>
        <v>1696510</v>
      </c>
      <c r="O466" s="177">
        <f t="shared" si="27"/>
        <v>743510</v>
      </c>
      <c r="P466" s="177">
        <f t="shared" si="27"/>
        <v>0</v>
      </c>
    </row>
    <row r="467" spans="1:25" ht="23.25" customHeight="1" x14ac:dyDescent="0.2">
      <c r="B467" s="463"/>
      <c r="C467" s="463"/>
      <c r="D467" s="463"/>
      <c r="E467" s="463"/>
      <c r="F467" s="463"/>
      <c r="G467" s="463"/>
      <c r="H467" s="463"/>
      <c r="I467" s="463"/>
      <c r="J467" s="463"/>
      <c r="K467" s="463"/>
      <c r="L467" s="463"/>
      <c r="M467" s="463"/>
      <c r="N467" s="463"/>
      <c r="O467" s="463"/>
      <c r="P467" s="463"/>
    </row>
    <row r="468" spans="1:25" s="10" customFormat="1" ht="73.150000000000006" customHeight="1" x14ac:dyDescent="0.4">
      <c r="A468" s="9"/>
      <c r="B468" s="464" t="s">
        <v>340</v>
      </c>
      <c r="C468" s="464"/>
      <c r="D468" s="464"/>
      <c r="E468" s="464"/>
      <c r="F468" s="464"/>
      <c r="G468" s="464"/>
      <c r="H468" s="464"/>
      <c r="I468" s="464"/>
      <c r="J468" s="464"/>
      <c r="K468" s="464"/>
      <c r="L468" s="464"/>
      <c r="M468" s="464"/>
      <c r="N468" s="464"/>
      <c r="O468" s="464"/>
      <c r="P468" s="464"/>
      <c r="Q468" s="81"/>
      <c r="R468" s="81"/>
      <c r="S468" s="81"/>
      <c r="T468" s="81"/>
      <c r="U468" s="81"/>
      <c r="V468" s="81"/>
      <c r="W468" s="81"/>
      <c r="X468" s="81"/>
      <c r="Y468" s="13"/>
    </row>
    <row r="469" spans="1:25" s="12" customFormat="1" ht="23.25" customHeight="1" x14ac:dyDescent="0.2">
      <c r="A469" s="11"/>
      <c r="B469" s="465"/>
      <c r="C469" s="465"/>
      <c r="D469" s="465"/>
      <c r="E469" s="465"/>
      <c r="F469" s="465"/>
      <c r="G469" s="465"/>
      <c r="H469" s="465"/>
      <c r="I469" s="465"/>
      <c r="J469" s="465"/>
      <c r="K469" s="465"/>
      <c r="L469" s="465"/>
      <c r="M469" s="465"/>
      <c r="N469" s="465"/>
      <c r="O469" s="465"/>
      <c r="P469" s="465"/>
      <c r="Q469" s="465"/>
      <c r="R469" s="465"/>
      <c r="S469" s="465"/>
      <c r="T469" s="465"/>
      <c r="U469" s="465"/>
      <c r="V469" s="465"/>
      <c r="W469" s="465"/>
      <c r="X469" s="465"/>
    </row>
    <row r="471" spans="1:25" x14ac:dyDescent="0.35">
      <c r="N471" s="104"/>
      <c r="O471" s="103"/>
      <c r="P471" s="104"/>
    </row>
    <row r="590" spans="6:183" s="2" customFormat="1" x14ac:dyDescent="0.35">
      <c r="F590" s="148" t="e">
        <f>F241+F315+F319+F323+F45</f>
        <v>#VALUE!</v>
      </c>
      <c r="H590" s="158"/>
      <c r="J590" s="85"/>
      <c r="K590" s="85"/>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c r="AX590" s="3"/>
      <c r="AY590" s="3"/>
      <c r="AZ590" s="3"/>
      <c r="BA590" s="3"/>
      <c r="BB590" s="3"/>
      <c r="BC590" s="3"/>
      <c r="BD590" s="3"/>
      <c r="BE590" s="3"/>
      <c r="BF590" s="3"/>
      <c r="BG590" s="3"/>
      <c r="BH590" s="3"/>
      <c r="BI590" s="3"/>
      <c r="BJ590" s="3"/>
      <c r="BK590" s="3"/>
      <c r="BL590" s="3"/>
      <c r="BM590" s="3"/>
      <c r="BN590" s="3"/>
      <c r="BO590" s="3"/>
      <c r="BP590" s="3"/>
      <c r="BQ590" s="3"/>
      <c r="BR590" s="3"/>
      <c r="BS590" s="3"/>
      <c r="BT590" s="3"/>
      <c r="BU590" s="3"/>
      <c r="BV590" s="3"/>
      <c r="BW590" s="3"/>
      <c r="BX590" s="3"/>
      <c r="BY590" s="3"/>
      <c r="BZ590" s="3"/>
      <c r="CA590" s="3"/>
      <c r="CB590" s="3"/>
      <c r="CC590" s="3"/>
      <c r="CD590" s="3"/>
      <c r="CE590" s="3"/>
      <c r="CF590" s="3"/>
      <c r="CG590" s="3"/>
      <c r="CH590" s="3"/>
      <c r="CI590" s="3"/>
      <c r="CJ590" s="3"/>
      <c r="CK590" s="3"/>
      <c r="CL590" s="3"/>
      <c r="CM590" s="3"/>
      <c r="CN590" s="3"/>
      <c r="CO590" s="3"/>
      <c r="CP590" s="3"/>
      <c r="CQ590" s="3"/>
      <c r="CR590" s="3"/>
      <c r="CS590" s="3"/>
      <c r="CT590" s="3"/>
      <c r="CU590" s="3"/>
      <c r="CV590" s="3"/>
      <c r="CW590" s="3"/>
      <c r="CX590" s="3"/>
      <c r="CY590" s="3"/>
      <c r="CZ590" s="3"/>
      <c r="DA590" s="3"/>
      <c r="DB590" s="3"/>
      <c r="DC590" s="3"/>
      <c r="DD590" s="3"/>
      <c r="DE590" s="3"/>
      <c r="DF590" s="3"/>
      <c r="DG590" s="3"/>
      <c r="DH590" s="3"/>
      <c r="DI590" s="3"/>
      <c r="DJ590" s="3"/>
      <c r="DK590" s="3"/>
      <c r="DL590" s="3"/>
      <c r="DM590" s="3"/>
      <c r="DN590" s="3"/>
      <c r="DO590" s="3"/>
      <c r="DP590" s="3"/>
      <c r="DQ590" s="3"/>
      <c r="DR590" s="3"/>
      <c r="DS590" s="3"/>
      <c r="DT590" s="3"/>
      <c r="DU590" s="3"/>
      <c r="DV590" s="3"/>
      <c r="DW590" s="3"/>
      <c r="DX590" s="3"/>
      <c r="DY590" s="3"/>
      <c r="DZ590" s="3"/>
      <c r="EA590" s="3"/>
      <c r="EB590" s="3"/>
      <c r="EC590" s="3"/>
      <c r="ED590" s="3"/>
      <c r="EE590" s="3"/>
      <c r="EF590" s="3"/>
      <c r="EG590" s="3"/>
      <c r="EH590" s="3"/>
      <c r="EI590" s="3"/>
      <c r="EJ590" s="3"/>
      <c r="EK590" s="3"/>
      <c r="EL590" s="3"/>
      <c r="EM590" s="3"/>
      <c r="EN590" s="3"/>
      <c r="EO590" s="3"/>
      <c r="EP590" s="3"/>
      <c r="EQ590" s="3"/>
      <c r="ER590" s="3"/>
      <c r="ES590" s="3"/>
      <c r="ET590" s="3"/>
      <c r="EU590" s="3"/>
      <c r="EV590" s="3"/>
      <c r="EW590" s="3"/>
      <c r="EX590" s="3"/>
      <c r="EY590" s="3"/>
      <c r="EZ590" s="3"/>
      <c r="FA590" s="3"/>
      <c r="FB590" s="3"/>
      <c r="FC590" s="3"/>
      <c r="FD590" s="3"/>
      <c r="FE590" s="3"/>
      <c r="FF590" s="3"/>
      <c r="FG590" s="3"/>
      <c r="FH590" s="3"/>
      <c r="FI590" s="3"/>
      <c r="FJ590" s="3"/>
      <c r="FK590" s="3"/>
      <c r="FL590" s="3"/>
      <c r="FM590" s="3"/>
      <c r="FN590" s="3"/>
      <c r="FO590" s="3"/>
      <c r="FP590" s="3"/>
      <c r="FQ590" s="3"/>
      <c r="FR590" s="3"/>
      <c r="FS590" s="3"/>
      <c r="FT590" s="3"/>
      <c r="FU590" s="3"/>
      <c r="FV590" s="3"/>
      <c r="FW590" s="3"/>
      <c r="FX590" s="3"/>
      <c r="FY590" s="3"/>
      <c r="FZ590" s="3"/>
      <c r="GA590" s="3"/>
    </row>
  </sheetData>
  <mergeCells count="14">
    <mergeCell ref="F7:F8"/>
    <mergeCell ref="G7:G8"/>
    <mergeCell ref="H7:H8"/>
    <mergeCell ref="I7:L7"/>
    <mergeCell ref="M7:P7"/>
    <mergeCell ref="B467:P467"/>
    <mergeCell ref="B468:P468"/>
    <mergeCell ref="B469:X469"/>
    <mergeCell ref="B4:P4"/>
    <mergeCell ref="B5:P5"/>
    <mergeCell ref="B7:B8"/>
    <mergeCell ref="C7:C8"/>
    <mergeCell ref="D7:D8"/>
    <mergeCell ref="E7:E8"/>
  </mergeCells>
  <pageMargins left="0.70866141732283472" right="0.31496062992125984" top="0.35433070866141736" bottom="0.35433070866141736" header="0.31496062992125984" footer="0.31496062992125984"/>
  <pageSetup paperSize="9" scale="36" fitToHeight="16" orientation="landscape" verticalDpi="0" r:id="rId1"/>
  <rowBreaks count="4" manualBreakCount="4">
    <brk id="185" min="1" max="15" man="1"/>
    <brk id="285" min="1" max="15" man="1"/>
    <brk id="323" min="1" max="15" man="1"/>
    <brk id="406" min="1"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A587"/>
  <sheetViews>
    <sheetView view="pageBreakPreview" topLeftCell="B1" zoomScale="53" zoomScaleNormal="53" zoomScaleSheetLayoutView="53" workbookViewId="0">
      <pane ySplit="6" topLeftCell="A318" activePane="bottomLeft" state="frozen"/>
      <selection activeCell="B1" sqref="B1"/>
      <selection pane="bottomLeft" activeCell="F401" sqref="F401"/>
    </sheetView>
  </sheetViews>
  <sheetFormatPr defaultColWidth="9.1640625" defaultRowHeight="23.25" x14ac:dyDescent="0.35"/>
  <cols>
    <col min="1" max="1" width="3.83203125" style="2" hidden="1" customWidth="1"/>
    <col min="2" max="2" width="15" style="2" customWidth="1"/>
    <col min="3" max="3" width="14.83203125" style="2" customWidth="1"/>
    <col min="4" max="4" width="12.6640625" style="2" customWidth="1"/>
    <col min="5" max="5" width="45" style="2" customWidth="1"/>
    <col min="6" max="6" width="155.1640625" style="2" customWidth="1"/>
    <col min="7" max="7" width="1" style="2" hidden="1" customWidth="1"/>
    <col min="8" max="8" width="0.1640625" style="158" hidden="1" customWidth="1"/>
    <col min="9" max="9" width="29.5" style="2" customWidth="1"/>
    <col min="10" max="10" width="2.1640625" style="85" hidden="1" customWidth="1"/>
    <col min="11" max="11" width="29" style="85" customWidth="1"/>
    <col min="12" max="12" width="29.33203125" style="2" customWidth="1"/>
    <col min="13" max="13" width="1.33203125" style="2" hidden="1" customWidth="1"/>
    <col min="14" max="14" width="30" style="2" customWidth="1"/>
    <col min="15" max="16" width="28" style="2" customWidth="1"/>
    <col min="17" max="17" width="7.83203125" style="3" customWidth="1"/>
    <col min="18" max="16384" width="9.1640625" style="3"/>
  </cols>
  <sheetData>
    <row r="1" spans="1:16" ht="33.75" customHeight="1" x14ac:dyDescent="0.2">
      <c r="B1" s="466" t="s">
        <v>226</v>
      </c>
      <c r="C1" s="466"/>
      <c r="D1" s="466"/>
      <c r="E1" s="466"/>
      <c r="F1" s="466"/>
      <c r="G1" s="466"/>
      <c r="H1" s="466"/>
      <c r="I1" s="466"/>
      <c r="J1" s="466"/>
      <c r="K1" s="466"/>
      <c r="L1" s="466"/>
      <c r="M1" s="466"/>
      <c r="N1" s="466"/>
      <c r="O1" s="466"/>
      <c r="P1" s="466"/>
    </row>
    <row r="2" spans="1:16" s="8" customFormat="1" ht="27" customHeight="1" x14ac:dyDescent="0.2">
      <c r="A2" s="7"/>
      <c r="B2" s="466" t="s">
        <v>606</v>
      </c>
      <c r="C2" s="466"/>
      <c r="D2" s="466"/>
      <c r="E2" s="466"/>
      <c r="F2" s="466"/>
      <c r="G2" s="466"/>
      <c r="H2" s="466"/>
      <c r="I2" s="466"/>
      <c r="J2" s="466"/>
      <c r="K2" s="466"/>
      <c r="L2" s="466"/>
      <c r="M2" s="466"/>
      <c r="N2" s="466"/>
      <c r="O2" s="466"/>
      <c r="P2" s="466"/>
    </row>
    <row r="3" spans="1:16" x14ac:dyDescent="0.35">
      <c r="B3" s="15"/>
      <c r="C3" s="4"/>
      <c r="D3" s="4"/>
      <c r="E3" s="4"/>
      <c r="F3" s="5"/>
      <c r="G3" s="5"/>
      <c r="H3" s="149"/>
      <c r="I3" s="5"/>
      <c r="J3" s="84"/>
      <c r="K3" s="84"/>
      <c r="L3" s="5"/>
      <c r="M3" s="16"/>
      <c r="N3" s="16"/>
      <c r="O3" s="16"/>
      <c r="P3" s="82" t="s">
        <v>52</v>
      </c>
    </row>
    <row r="4" spans="1:16" ht="28.9" customHeight="1" x14ac:dyDescent="0.2">
      <c r="A4" s="6"/>
      <c r="B4" s="467" t="s">
        <v>193</v>
      </c>
      <c r="C4" s="467" t="s">
        <v>194</v>
      </c>
      <c r="D4" s="467" t="s">
        <v>195</v>
      </c>
      <c r="E4" s="467" t="s">
        <v>196</v>
      </c>
      <c r="F4" s="469" t="s">
        <v>210</v>
      </c>
      <c r="G4" s="471" t="s">
        <v>197</v>
      </c>
      <c r="H4" s="473" t="s">
        <v>208</v>
      </c>
      <c r="I4" s="474" t="s">
        <v>204</v>
      </c>
      <c r="J4" s="475"/>
      <c r="K4" s="475"/>
      <c r="L4" s="476"/>
      <c r="M4" s="462" t="s">
        <v>0</v>
      </c>
      <c r="N4" s="462"/>
      <c r="O4" s="462"/>
      <c r="P4" s="462"/>
    </row>
    <row r="5" spans="1:16" s="8" customFormat="1" ht="134.25" customHeight="1" x14ac:dyDescent="0.2">
      <c r="A5" s="7"/>
      <c r="B5" s="468"/>
      <c r="C5" s="468"/>
      <c r="D5" s="468"/>
      <c r="E5" s="468"/>
      <c r="F5" s="470"/>
      <c r="G5" s="472"/>
      <c r="H5" s="473"/>
      <c r="I5" s="40" t="s">
        <v>609</v>
      </c>
      <c r="J5" s="167" t="s">
        <v>207</v>
      </c>
      <c r="K5" s="167" t="s">
        <v>608</v>
      </c>
      <c r="L5" s="40" t="s">
        <v>209</v>
      </c>
      <c r="M5" s="40" t="s">
        <v>2</v>
      </c>
      <c r="N5" s="40" t="s">
        <v>607</v>
      </c>
      <c r="O5" s="40" t="s">
        <v>207</v>
      </c>
      <c r="P5" s="40" t="s">
        <v>209</v>
      </c>
    </row>
    <row r="6" spans="1:16" x14ac:dyDescent="0.2">
      <c r="B6" s="1">
        <v>1</v>
      </c>
      <c r="C6" s="1">
        <v>2</v>
      </c>
      <c r="D6" s="1">
        <v>3</v>
      </c>
      <c r="E6" s="1">
        <v>3</v>
      </c>
      <c r="F6" s="1">
        <v>4</v>
      </c>
      <c r="G6" s="1">
        <v>6</v>
      </c>
      <c r="H6" s="306">
        <v>6</v>
      </c>
      <c r="I6" s="1">
        <v>5</v>
      </c>
      <c r="J6" s="38">
        <v>6</v>
      </c>
      <c r="K6" s="38" t="s">
        <v>315</v>
      </c>
      <c r="L6" s="1">
        <v>7</v>
      </c>
      <c r="M6" s="1">
        <v>9</v>
      </c>
      <c r="N6" s="1">
        <v>8</v>
      </c>
      <c r="O6" s="1">
        <v>9</v>
      </c>
      <c r="P6" s="1">
        <v>10</v>
      </c>
    </row>
    <row r="7" spans="1:16" ht="60" customHeight="1" x14ac:dyDescent="0.2">
      <c r="B7" s="39" t="s">
        <v>45</v>
      </c>
      <c r="C7" s="40"/>
      <c r="D7" s="40"/>
      <c r="E7" s="41" t="s">
        <v>44</v>
      </c>
      <c r="F7" s="44"/>
      <c r="G7" s="40"/>
      <c r="H7" s="306"/>
      <c r="I7" s="115"/>
      <c r="J7" s="116"/>
      <c r="K7" s="116"/>
      <c r="L7" s="115"/>
      <c r="M7" s="115"/>
      <c r="N7" s="115"/>
      <c r="O7" s="115"/>
      <c r="P7" s="115"/>
    </row>
    <row r="8" spans="1:16" ht="59.25" hidden="1" customHeight="1" x14ac:dyDescent="0.2">
      <c r="B8" s="39" t="s">
        <v>46</v>
      </c>
      <c r="C8" s="39"/>
      <c r="D8" s="39"/>
      <c r="E8" s="42" t="s">
        <v>44</v>
      </c>
      <c r="F8" s="42"/>
      <c r="G8" s="40"/>
      <c r="H8" s="306"/>
      <c r="I8" s="115"/>
      <c r="J8" s="116"/>
      <c r="K8" s="116"/>
      <c r="L8" s="115"/>
      <c r="M8" s="115"/>
      <c r="N8" s="115"/>
      <c r="O8" s="115"/>
      <c r="P8" s="115"/>
    </row>
    <row r="9" spans="1:16" ht="59.25" hidden="1" customHeight="1" x14ac:dyDescent="0.2">
      <c r="B9" s="39"/>
      <c r="C9" s="39"/>
      <c r="D9" s="39"/>
      <c r="E9" s="42"/>
      <c r="F9" s="166" t="s">
        <v>349</v>
      </c>
      <c r="G9" s="40"/>
      <c r="H9" s="306"/>
      <c r="I9" s="179">
        <f>I10</f>
        <v>0</v>
      </c>
      <c r="J9" s="179">
        <f t="shared" ref="J9:P9" si="0">J10</f>
        <v>0</v>
      </c>
      <c r="K9" s="179">
        <f t="shared" si="0"/>
        <v>0</v>
      </c>
      <c r="L9" s="179">
        <f t="shared" si="0"/>
        <v>0</v>
      </c>
      <c r="M9" s="147">
        <f t="shared" si="0"/>
        <v>0</v>
      </c>
      <c r="N9" s="147">
        <f t="shared" si="0"/>
        <v>0</v>
      </c>
      <c r="O9" s="147">
        <f t="shared" si="0"/>
        <v>0</v>
      </c>
      <c r="P9" s="147">
        <f t="shared" si="0"/>
        <v>0</v>
      </c>
    </row>
    <row r="10" spans="1:16" ht="59.25" hidden="1" customHeight="1" x14ac:dyDescent="0.2">
      <c r="B10" s="39" t="s">
        <v>369</v>
      </c>
      <c r="C10" s="39" t="s">
        <v>370</v>
      </c>
      <c r="D10" s="39" t="s">
        <v>371</v>
      </c>
      <c r="E10" s="42" t="s">
        <v>372</v>
      </c>
      <c r="F10" s="169" t="s">
        <v>373</v>
      </c>
      <c r="G10" s="40"/>
      <c r="H10" s="306"/>
      <c r="I10" s="180"/>
      <c r="J10" s="178"/>
      <c r="K10" s="178"/>
      <c r="L10" s="180"/>
      <c r="M10" s="115"/>
      <c r="N10" s="115"/>
      <c r="O10" s="115"/>
      <c r="P10" s="115"/>
    </row>
    <row r="11" spans="1:16" s="48" customFormat="1" ht="57.75" customHeight="1" x14ac:dyDescent="0.2">
      <c r="A11" s="47"/>
      <c r="B11" s="43"/>
      <c r="C11" s="43"/>
      <c r="D11" s="43"/>
      <c r="E11" s="43"/>
      <c r="F11" s="171" t="s">
        <v>334</v>
      </c>
      <c r="G11" s="78" t="s">
        <v>38</v>
      </c>
      <c r="H11" s="150"/>
      <c r="I11" s="176">
        <f>I12</f>
        <v>15000</v>
      </c>
      <c r="J11" s="176">
        <f>J12</f>
        <v>10000</v>
      </c>
      <c r="K11" s="176">
        <f>K12</f>
        <v>8000</v>
      </c>
      <c r="L11" s="176">
        <f>L12</f>
        <v>0</v>
      </c>
      <c r="M11" s="119"/>
      <c r="N11" s="119"/>
      <c r="O11" s="119"/>
      <c r="P11" s="119"/>
    </row>
    <row r="12" spans="1:16" ht="64.5" customHeight="1" x14ac:dyDescent="0.2">
      <c r="B12" s="39" t="s">
        <v>47</v>
      </c>
      <c r="C12" s="39" t="s">
        <v>48</v>
      </c>
      <c r="D12" s="39" t="s">
        <v>49</v>
      </c>
      <c r="E12" s="42" t="s">
        <v>50</v>
      </c>
      <c r="F12" s="169" t="s">
        <v>51</v>
      </c>
      <c r="G12" s="40"/>
      <c r="H12" s="151">
        <f>I12+M12</f>
        <v>15000</v>
      </c>
      <c r="I12" s="178">
        <v>15000</v>
      </c>
      <c r="J12" s="178">
        <v>10000</v>
      </c>
      <c r="K12" s="178">
        <v>8000</v>
      </c>
      <c r="L12" s="180">
        <v>0</v>
      </c>
      <c r="M12" s="121"/>
      <c r="N12" s="121"/>
      <c r="O12" s="121"/>
      <c r="P12" s="121"/>
    </row>
    <row r="13" spans="1:16" s="48" customFormat="1" ht="26.25" customHeight="1" x14ac:dyDescent="0.2">
      <c r="A13" s="47"/>
      <c r="B13" s="43"/>
      <c r="C13" s="43"/>
      <c r="D13" s="43"/>
      <c r="E13" s="43"/>
      <c r="F13" s="171" t="s">
        <v>339</v>
      </c>
      <c r="G13" s="1" t="s">
        <v>183</v>
      </c>
      <c r="H13" s="150">
        <f>H14+H15+H16</f>
        <v>85400</v>
      </c>
      <c r="I13" s="177">
        <f>I14+I16</f>
        <v>85400</v>
      </c>
      <c r="J13" s="177">
        <f>J14+J16</f>
        <v>86310</v>
      </c>
      <c r="K13" s="177">
        <f>K14+K16</f>
        <v>10950</v>
      </c>
      <c r="L13" s="177">
        <f>L14+L16</f>
        <v>2070</v>
      </c>
      <c r="M13" s="119">
        <f>M14+M15+M16</f>
        <v>0</v>
      </c>
      <c r="N13" s="119"/>
      <c r="O13" s="119"/>
      <c r="P13" s="119">
        <f>P14+P15+P16</f>
        <v>0</v>
      </c>
    </row>
    <row r="14" spans="1:16" ht="52.5" x14ac:dyDescent="0.2">
      <c r="B14" s="39" t="s">
        <v>47</v>
      </c>
      <c r="C14" s="39" t="s">
        <v>48</v>
      </c>
      <c r="D14" s="39" t="s">
        <v>49</v>
      </c>
      <c r="E14" s="42" t="s">
        <v>50</v>
      </c>
      <c r="F14" s="169" t="s">
        <v>53</v>
      </c>
      <c r="G14" s="40"/>
      <c r="H14" s="151">
        <f>I14+M14</f>
        <v>55500</v>
      </c>
      <c r="I14" s="174">
        <v>55500</v>
      </c>
      <c r="J14" s="174">
        <v>56400</v>
      </c>
      <c r="K14" s="174">
        <v>10950</v>
      </c>
      <c r="L14" s="174">
        <v>2070</v>
      </c>
      <c r="M14" s="121"/>
      <c r="N14" s="121"/>
      <c r="O14" s="121"/>
      <c r="P14" s="121"/>
    </row>
    <row r="15" spans="1:16" ht="62.25" hidden="1" customHeight="1" x14ac:dyDescent="0.2">
      <c r="B15" s="39"/>
      <c r="C15" s="39"/>
      <c r="D15" s="39"/>
      <c r="E15" s="39"/>
      <c r="F15" s="169"/>
      <c r="G15" s="40"/>
      <c r="H15" s="151">
        <f>I15+M15</f>
        <v>0</v>
      </c>
      <c r="I15" s="120"/>
      <c r="J15" s="120"/>
      <c r="K15" s="120"/>
      <c r="L15" s="120"/>
      <c r="M15" s="121"/>
      <c r="N15" s="121"/>
      <c r="O15" s="121"/>
      <c r="P15" s="121"/>
    </row>
    <row r="16" spans="1:16" ht="75.75" customHeight="1" x14ac:dyDescent="0.2">
      <c r="B16" s="39" t="s">
        <v>54</v>
      </c>
      <c r="C16" s="39" t="s">
        <v>55</v>
      </c>
      <c r="D16" s="39" t="s">
        <v>5</v>
      </c>
      <c r="E16" s="42" t="s">
        <v>56</v>
      </c>
      <c r="F16" s="169" t="s">
        <v>57</v>
      </c>
      <c r="G16" s="40"/>
      <c r="H16" s="151">
        <f>I16+M16</f>
        <v>29900</v>
      </c>
      <c r="I16" s="174">
        <v>29900</v>
      </c>
      <c r="J16" s="174">
        <v>29910</v>
      </c>
      <c r="K16" s="174">
        <v>0</v>
      </c>
      <c r="L16" s="174">
        <v>0</v>
      </c>
      <c r="M16" s="121"/>
      <c r="N16" s="121"/>
      <c r="O16" s="121"/>
      <c r="P16" s="121"/>
    </row>
    <row r="17" spans="1:16" ht="75.75" hidden="1" customHeight="1" x14ac:dyDescent="0.2">
      <c r="B17" s="109" t="s">
        <v>54</v>
      </c>
      <c r="C17" s="109" t="s">
        <v>55</v>
      </c>
      <c r="D17" s="109" t="s">
        <v>5</v>
      </c>
      <c r="E17" s="110" t="s">
        <v>56</v>
      </c>
      <c r="F17" s="170" t="s">
        <v>493</v>
      </c>
      <c r="G17" s="111"/>
      <c r="H17" s="152">
        <f>I17+M17</f>
        <v>0</v>
      </c>
      <c r="I17" s="175"/>
      <c r="J17" s="175"/>
      <c r="K17" s="175"/>
      <c r="L17" s="175"/>
      <c r="M17" s="128"/>
      <c r="N17" s="119"/>
      <c r="O17" s="119"/>
      <c r="P17" s="119"/>
    </row>
    <row r="18" spans="1:16" ht="57" customHeight="1" x14ac:dyDescent="0.2">
      <c r="B18" s="39"/>
      <c r="C18" s="39"/>
      <c r="D18" s="39"/>
      <c r="E18" s="42"/>
      <c r="F18" s="171" t="s">
        <v>585</v>
      </c>
      <c r="G18" s="40"/>
      <c r="H18" s="121"/>
      <c r="I18" s="176">
        <f>I19</f>
        <v>23000</v>
      </c>
      <c r="J18" s="176">
        <f>J19</f>
        <v>0</v>
      </c>
      <c r="K18" s="176">
        <f>K19</f>
        <v>0</v>
      </c>
      <c r="L18" s="176">
        <f>L19</f>
        <v>0</v>
      </c>
      <c r="M18" s="121"/>
      <c r="N18" s="121"/>
      <c r="O18" s="121"/>
      <c r="P18" s="121"/>
    </row>
    <row r="19" spans="1:16" ht="72.75" customHeight="1" x14ac:dyDescent="0.2">
      <c r="B19" s="39" t="s">
        <v>295</v>
      </c>
      <c r="C19" s="39" t="s">
        <v>296</v>
      </c>
      <c r="D19" s="39" t="s">
        <v>297</v>
      </c>
      <c r="E19" s="42" t="s">
        <v>298</v>
      </c>
      <c r="F19" s="169" t="s">
        <v>299</v>
      </c>
      <c r="G19" s="40"/>
      <c r="H19" s="121"/>
      <c r="I19" s="178">
        <v>23000</v>
      </c>
      <c r="J19" s="178">
        <v>0</v>
      </c>
      <c r="K19" s="178">
        <v>0</v>
      </c>
      <c r="L19" s="174">
        <v>0</v>
      </c>
      <c r="M19" s="121"/>
      <c r="N19" s="121"/>
      <c r="O19" s="121"/>
      <c r="P19" s="121"/>
    </row>
    <row r="20" spans="1:16" s="48" customFormat="1" ht="147.75" customHeight="1" x14ac:dyDescent="0.3">
      <c r="A20" s="47"/>
      <c r="B20" s="45" t="s">
        <v>58</v>
      </c>
      <c r="C20" s="32" t="s">
        <v>59</v>
      </c>
      <c r="D20" s="32" t="s">
        <v>60</v>
      </c>
      <c r="E20" s="46" t="s">
        <v>61</v>
      </c>
      <c r="F20" s="171" t="s">
        <v>586</v>
      </c>
      <c r="G20" s="1" t="s">
        <v>184</v>
      </c>
      <c r="H20" s="150">
        <f>I20+M20</f>
        <v>85400</v>
      </c>
      <c r="I20" s="177">
        <v>85400</v>
      </c>
      <c r="J20" s="177">
        <f>J21+J22</f>
        <v>0</v>
      </c>
      <c r="K20" s="177">
        <v>40000</v>
      </c>
      <c r="L20" s="177">
        <f>L21+L22</f>
        <v>0</v>
      </c>
      <c r="M20" s="118">
        <f>M21+M22</f>
        <v>0</v>
      </c>
      <c r="N20" s="119"/>
      <c r="O20" s="119"/>
      <c r="P20" s="119">
        <f>P21+P22</f>
        <v>0</v>
      </c>
    </row>
    <row r="21" spans="1:16" ht="60.6" hidden="1" customHeight="1" x14ac:dyDescent="0.4">
      <c r="B21" s="45"/>
      <c r="C21" s="32"/>
      <c r="D21" s="32"/>
      <c r="E21" s="46"/>
      <c r="F21" s="172"/>
      <c r="G21" s="40"/>
      <c r="H21" s="151">
        <f>I21+M21</f>
        <v>0</v>
      </c>
      <c r="I21" s="174"/>
      <c r="J21" s="174"/>
      <c r="K21" s="174"/>
      <c r="L21" s="174"/>
      <c r="M21" s="121"/>
      <c r="N21" s="121"/>
      <c r="O21" s="121"/>
      <c r="P21" s="121"/>
    </row>
    <row r="22" spans="1:16" ht="78.75" hidden="1" customHeight="1" x14ac:dyDescent="0.4">
      <c r="B22" s="39"/>
      <c r="C22" s="39"/>
      <c r="D22" s="39"/>
      <c r="E22" s="39"/>
      <c r="F22" s="172"/>
      <c r="G22" s="40"/>
      <c r="H22" s="151">
        <f>I22+M22</f>
        <v>0</v>
      </c>
      <c r="I22" s="174"/>
      <c r="J22" s="174"/>
      <c r="K22" s="174"/>
      <c r="L22" s="174"/>
      <c r="M22" s="121"/>
      <c r="N22" s="121"/>
      <c r="O22" s="121"/>
      <c r="P22" s="121"/>
    </row>
    <row r="23" spans="1:16" ht="57.75" customHeight="1" x14ac:dyDescent="0.35">
      <c r="B23" s="39"/>
      <c r="C23" s="39"/>
      <c r="D23" s="39"/>
      <c r="E23" s="39"/>
      <c r="F23" s="173" t="s">
        <v>573</v>
      </c>
      <c r="G23" s="40"/>
      <c r="H23" s="151"/>
      <c r="I23" s="177">
        <f>I24</f>
        <v>43300</v>
      </c>
      <c r="J23" s="177">
        <f t="shared" ref="J23:P23" si="1">J24</f>
        <v>0</v>
      </c>
      <c r="K23" s="177">
        <f t="shared" si="1"/>
        <v>13600</v>
      </c>
      <c r="L23" s="177">
        <f t="shared" si="1"/>
        <v>0</v>
      </c>
      <c r="M23" s="118">
        <f t="shared" si="1"/>
        <v>0</v>
      </c>
      <c r="N23" s="118">
        <f t="shared" si="1"/>
        <v>0</v>
      </c>
      <c r="O23" s="118">
        <f t="shared" si="1"/>
        <v>0</v>
      </c>
      <c r="P23" s="118">
        <f t="shared" si="1"/>
        <v>0</v>
      </c>
    </row>
    <row r="24" spans="1:16" ht="58.9" customHeight="1" x14ac:dyDescent="0.4">
      <c r="B24" s="39" t="s">
        <v>58</v>
      </c>
      <c r="C24" s="39" t="s">
        <v>59</v>
      </c>
      <c r="D24" s="39" t="s">
        <v>60</v>
      </c>
      <c r="E24" s="42" t="s">
        <v>61</v>
      </c>
      <c r="F24" s="172" t="s">
        <v>336</v>
      </c>
      <c r="G24" s="40"/>
      <c r="H24" s="151"/>
      <c r="I24" s="174">
        <v>43300</v>
      </c>
      <c r="J24" s="174"/>
      <c r="K24" s="174">
        <v>13600</v>
      </c>
      <c r="L24" s="174">
        <v>0</v>
      </c>
      <c r="M24" s="121"/>
      <c r="N24" s="121"/>
      <c r="O24" s="121"/>
      <c r="P24" s="121"/>
    </row>
    <row r="25" spans="1:16" ht="24" customHeight="1" x14ac:dyDescent="0.4">
      <c r="B25" s="39"/>
      <c r="C25" s="39"/>
      <c r="D25" s="39"/>
      <c r="E25" s="39"/>
      <c r="F25" s="172"/>
      <c r="G25" s="40"/>
      <c r="H25" s="151"/>
      <c r="I25" s="120"/>
      <c r="J25" s="120"/>
      <c r="K25" s="120"/>
      <c r="L25" s="120"/>
      <c r="M25" s="121"/>
      <c r="N25" s="121"/>
      <c r="O25" s="121"/>
      <c r="P25" s="121"/>
    </row>
    <row r="26" spans="1:16" s="55" customFormat="1" ht="30" customHeight="1" x14ac:dyDescent="0.2">
      <c r="A26" s="51"/>
      <c r="B26" s="52"/>
      <c r="C26" s="52"/>
      <c r="D26" s="52"/>
      <c r="E26" s="52" t="s">
        <v>7</v>
      </c>
      <c r="F26" s="184"/>
      <c r="G26" s="53"/>
      <c r="H26" s="150">
        <f>I26+M26</f>
        <v>252100</v>
      </c>
      <c r="I26" s="122">
        <f t="shared" ref="I26:P26" si="2">I20+I13+I11+I18+I17+I23+I9</f>
        <v>252100</v>
      </c>
      <c r="J26" s="122">
        <f t="shared" si="2"/>
        <v>96310</v>
      </c>
      <c r="K26" s="122">
        <f t="shared" si="2"/>
        <v>72550</v>
      </c>
      <c r="L26" s="122">
        <f t="shared" si="2"/>
        <v>2070</v>
      </c>
      <c r="M26" s="122">
        <f t="shared" si="2"/>
        <v>0</v>
      </c>
      <c r="N26" s="122">
        <f t="shared" si="2"/>
        <v>0</v>
      </c>
      <c r="O26" s="122">
        <f t="shared" si="2"/>
        <v>0</v>
      </c>
      <c r="P26" s="122">
        <f t="shared" si="2"/>
        <v>0</v>
      </c>
    </row>
    <row r="27" spans="1:16" ht="57" x14ac:dyDescent="0.35">
      <c r="B27" s="49" t="s">
        <v>62</v>
      </c>
      <c r="C27" s="50"/>
      <c r="D27" s="50"/>
      <c r="E27" s="19" t="s">
        <v>63</v>
      </c>
      <c r="F27" s="169"/>
      <c r="G27" s="40"/>
      <c r="H27" s="151"/>
      <c r="I27" s="121"/>
      <c r="J27" s="116"/>
      <c r="K27" s="116"/>
      <c r="L27" s="121"/>
      <c r="M27" s="121"/>
      <c r="N27" s="121"/>
      <c r="O27" s="121"/>
      <c r="P27" s="121"/>
    </row>
    <row r="28" spans="1:16" ht="59.25" hidden="1" customHeight="1" x14ac:dyDescent="0.35">
      <c r="B28" s="49" t="s">
        <v>64</v>
      </c>
      <c r="C28" s="50"/>
      <c r="D28" s="50"/>
      <c r="E28" s="22" t="s">
        <v>63</v>
      </c>
      <c r="F28" s="169"/>
      <c r="G28" s="1"/>
      <c r="H28" s="151"/>
      <c r="I28" s="121"/>
      <c r="J28" s="116"/>
      <c r="K28" s="116"/>
      <c r="L28" s="121"/>
      <c r="M28" s="121"/>
      <c r="N28" s="121"/>
      <c r="O28" s="121"/>
      <c r="P28" s="121"/>
    </row>
    <row r="29" spans="1:16" ht="59.25" hidden="1" customHeight="1" x14ac:dyDescent="0.35">
      <c r="B29" s="45" t="s">
        <v>409</v>
      </c>
      <c r="C29" s="32"/>
      <c r="D29" s="50" t="s">
        <v>384</v>
      </c>
      <c r="E29" s="22"/>
      <c r="F29" s="171" t="s">
        <v>408</v>
      </c>
      <c r="G29" s="1"/>
      <c r="H29" s="151"/>
      <c r="I29" s="177"/>
      <c r="J29" s="177"/>
      <c r="K29" s="177"/>
      <c r="L29" s="177"/>
      <c r="M29" s="185"/>
      <c r="N29" s="185"/>
      <c r="O29" s="185"/>
      <c r="P29" s="185"/>
    </row>
    <row r="30" spans="1:16" s="48" customFormat="1" ht="68.25" customHeight="1" x14ac:dyDescent="0.2">
      <c r="A30" s="47"/>
      <c r="B30" s="109" t="s">
        <v>579</v>
      </c>
      <c r="C30" s="109" t="s">
        <v>580</v>
      </c>
      <c r="D30" s="109" t="s">
        <v>227</v>
      </c>
      <c r="E30" s="110" t="s">
        <v>228</v>
      </c>
      <c r="F30" s="171" t="s">
        <v>581</v>
      </c>
      <c r="G30" s="1" t="s">
        <v>185</v>
      </c>
      <c r="H30" s="150">
        <f>I30+M30</f>
        <v>320900</v>
      </c>
      <c r="I30" s="176">
        <f>I31+I33+I34+I35</f>
        <v>320900</v>
      </c>
      <c r="J30" s="176">
        <f>J31+J33+J34+J35</f>
        <v>0</v>
      </c>
      <c r="K30" s="176">
        <f>K31+K33+K34+K35</f>
        <v>18000</v>
      </c>
      <c r="L30" s="176">
        <f>L31+L33+L34+L35</f>
        <v>7000</v>
      </c>
      <c r="M30" s="176">
        <f>M31+M33+M34+M35</f>
        <v>0</v>
      </c>
      <c r="N30" s="186"/>
      <c r="O30" s="186"/>
      <c r="P30" s="186">
        <f>P33</f>
        <v>0</v>
      </c>
    </row>
    <row r="31" spans="1:16" s="48" customFormat="1" ht="41.25" customHeight="1" x14ac:dyDescent="0.2">
      <c r="A31" s="47"/>
      <c r="B31" s="109"/>
      <c r="C31" s="109"/>
      <c r="D31" s="109"/>
      <c r="E31" s="110"/>
      <c r="F31" s="169" t="s">
        <v>587</v>
      </c>
      <c r="G31" s="1"/>
      <c r="H31" s="150"/>
      <c r="I31" s="178">
        <v>25000</v>
      </c>
      <c r="J31" s="176"/>
      <c r="K31" s="176"/>
      <c r="L31" s="176"/>
      <c r="M31" s="186"/>
      <c r="N31" s="186"/>
      <c r="O31" s="186"/>
      <c r="P31" s="186"/>
    </row>
    <row r="32" spans="1:16" s="48" customFormat="1" ht="35.25" hidden="1" customHeight="1" x14ac:dyDescent="0.3">
      <c r="A32" s="47"/>
      <c r="B32" s="34"/>
      <c r="C32" s="34"/>
      <c r="D32" s="34"/>
      <c r="E32" s="60"/>
      <c r="F32" s="169"/>
      <c r="G32" s="1"/>
      <c r="H32" s="150"/>
      <c r="I32" s="178"/>
      <c r="J32" s="178"/>
      <c r="K32" s="178"/>
      <c r="L32" s="178"/>
      <c r="M32" s="186"/>
      <c r="N32" s="186"/>
      <c r="O32" s="186"/>
      <c r="P32" s="186"/>
    </row>
    <row r="33" spans="1:16" ht="54" customHeight="1" x14ac:dyDescent="0.2">
      <c r="B33" s="38"/>
      <c r="C33" s="38"/>
      <c r="D33" s="38"/>
      <c r="E33" s="38"/>
      <c r="F33" s="169" t="s">
        <v>475</v>
      </c>
      <c r="G33" s="1"/>
      <c r="H33" s="151">
        <f>I33+M33</f>
        <v>176200</v>
      </c>
      <c r="I33" s="174">
        <v>176200</v>
      </c>
      <c r="J33" s="178"/>
      <c r="K33" s="178">
        <v>18000</v>
      </c>
      <c r="L33" s="174">
        <v>7000</v>
      </c>
      <c r="M33" s="185"/>
      <c r="N33" s="185"/>
      <c r="O33" s="185"/>
      <c r="P33" s="185"/>
    </row>
    <row r="34" spans="1:16" ht="37.5" customHeight="1" x14ac:dyDescent="0.2">
      <c r="B34" s="38"/>
      <c r="C34" s="38"/>
      <c r="D34" s="38"/>
      <c r="E34" s="38"/>
      <c r="F34" s="169" t="s">
        <v>239</v>
      </c>
      <c r="G34" s="1"/>
      <c r="H34" s="121"/>
      <c r="I34" s="178">
        <v>42700</v>
      </c>
      <c r="J34" s="178"/>
      <c r="K34" s="178"/>
      <c r="L34" s="178"/>
      <c r="M34" s="185"/>
      <c r="N34" s="185"/>
      <c r="O34" s="185"/>
      <c r="P34" s="185"/>
    </row>
    <row r="35" spans="1:16" ht="78" customHeight="1" x14ac:dyDescent="0.2">
      <c r="B35" s="38"/>
      <c r="C35" s="38"/>
      <c r="D35" s="38"/>
      <c r="E35" s="38"/>
      <c r="F35" s="169" t="s">
        <v>240</v>
      </c>
      <c r="G35" s="1"/>
      <c r="H35" s="121"/>
      <c r="I35" s="174">
        <v>77000</v>
      </c>
      <c r="J35" s="178"/>
      <c r="K35" s="178"/>
      <c r="L35" s="174"/>
      <c r="M35" s="185"/>
      <c r="N35" s="185"/>
      <c r="O35" s="185"/>
      <c r="P35" s="185"/>
    </row>
    <row r="36" spans="1:16" ht="55.5" hidden="1" customHeight="1" x14ac:dyDescent="0.2">
      <c r="B36" s="38"/>
      <c r="C36" s="38"/>
      <c r="D36" s="38"/>
      <c r="E36" s="38"/>
      <c r="F36" s="182" t="s">
        <v>233</v>
      </c>
      <c r="G36" s="1"/>
      <c r="H36" s="121"/>
      <c r="I36" s="177">
        <f>I37+I38</f>
        <v>0</v>
      </c>
      <c r="J36" s="177">
        <f>J37+J38+J39</f>
        <v>0</v>
      </c>
      <c r="K36" s="177">
        <f t="shared" ref="K36:P36" si="3">K37+K38</f>
        <v>0</v>
      </c>
      <c r="L36" s="177">
        <f t="shared" si="3"/>
        <v>0</v>
      </c>
      <c r="M36" s="177">
        <f t="shared" si="3"/>
        <v>0</v>
      </c>
      <c r="N36" s="177">
        <f t="shared" si="3"/>
        <v>0</v>
      </c>
      <c r="O36" s="177">
        <f t="shared" si="3"/>
        <v>0</v>
      </c>
      <c r="P36" s="177">
        <f t="shared" si="3"/>
        <v>0</v>
      </c>
    </row>
    <row r="37" spans="1:16" ht="195.75" hidden="1" customHeight="1" x14ac:dyDescent="0.25">
      <c r="B37" s="96" t="s">
        <v>262</v>
      </c>
      <c r="C37" s="96" t="s">
        <v>134</v>
      </c>
      <c r="D37" s="96" t="s">
        <v>248</v>
      </c>
      <c r="E37" s="95" t="s">
        <v>263</v>
      </c>
      <c r="F37" s="169" t="s">
        <v>520</v>
      </c>
      <c r="G37" s="1"/>
      <c r="H37" s="121"/>
      <c r="I37" s="174"/>
      <c r="J37" s="174"/>
      <c r="K37" s="174"/>
      <c r="L37" s="174"/>
      <c r="M37" s="185"/>
      <c r="N37" s="174"/>
      <c r="O37" s="174"/>
      <c r="P37" s="174"/>
    </row>
    <row r="38" spans="1:16" ht="396.75" hidden="1" customHeight="1" x14ac:dyDescent="0.25">
      <c r="B38" s="96" t="s">
        <v>264</v>
      </c>
      <c r="C38" s="96" t="s">
        <v>260</v>
      </c>
      <c r="D38" s="96" t="s">
        <v>249</v>
      </c>
      <c r="E38" s="95" t="s">
        <v>218</v>
      </c>
      <c r="F38" s="301" t="s">
        <v>521</v>
      </c>
      <c r="G38" s="1"/>
      <c r="H38" s="121"/>
      <c r="I38" s="120"/>
      <c r="J38" s="120"/>
      <c r="K38" s="120"/>
      <c r="L38" s="120"/>
      <c r="M38" s="121"/>
      <c r="N38" s="120"/>
      <c r="O38" s="120"/>
      <c r="P38" s="120"/>
    </row>
    <row r="39" spans="1:16" ht="129.75" hidden="1" customHeight="1" x14ac:dyDescent="0.25">
      <c r="B39" s="96" t="s">
        <v>265</v>
      </c>
      <c r="C39" s="96" t="s">
        <v>138</v>
      </c>
      <c r="D39" s="96" t="s">
        <v>266</v>
      </c>
      <c r="E39" s="95" t="s">
        <v>267</v>
      </c>
      <c r="F39" s="169"/>
      <c r="G39" s="1"/>
      <c r="H39" s="121"/>
      <c r="I39" s="116"/>
      <c r="J39" s="116"/>
      <c r="K39" s="116"/>
      <c r="L39" s="116"/>
      <c r="M39" s="121"/>
      <c r="N39" s="121"/>
      <c r="O39" s="121"/>
      <c r="P39" s="121"/>
    </row>
    <row r="40" spans="1:16" ht="6" hidden="1" customHeight="1" x14ac:dyDescent="0.2">
      <c r="B40" s="38"/>
      <c r="C40" s="38"/>
      <c r="D40" s="38"/>
      <c r="E40" s="38"/>
      <c r="F40" s="169"/>
      <c r="G40" s="1"/>
      <c r="H40" s="121"/>
      <c r="I40" s="116"/>
      <c r="J40" s="116"/>
      <c r="K40" s="116"/>
      <c r="L40" s="116"/>
      <c r="M40" s="121"/>
      <c r="N40" s="121"/>
      <c r="O40" s="121"/>
      <c r="P40" s="121"/>
    </row>
    <row r="41" spans="1:16" ht="67.5" hidden="1" customHeight="1" x14ac:dyDescent="0.2">
      <c r="B41" s="38"/>
      <c r="C41" s="38"/>
      <c r="D41" s="38"/>
      <c r="E41" s="38"/>
      <c r="F41" s="183" t="s">
        <v>388</v>
      </c>
      <c r="G41" s="1"/>
      <c r="H41" s="121"/>
      <c r="I41" s="118">
        <f>I42+I43+I44+I46+I45+I47</f>
        <v>0</v>
      </c>
      <c r="J41" s="118">
        <f>J42+J43+J44+J46+J45+J47</f>
        <v>0</v>
      </c>
      <c r="K41" s="118">
        <f>K42+K43+K44+K46+K45+K47</f>
        <v>0</v>
      </c>
      <c r="L41" s="118">
        <f>L42+L43+L44+L46+L45+L47</f>
        <v>0</v>
      </c>
      <c r="M41" s="117">
        <f>M42+M43+M44+M46</f>
        <v>0</v>
      </c>
      <c r="N41" s="117">
        <f>N42+N43+N44+N46</f>
        <v>0</v>
      </c>
      <c r="O41" s="117">
        <f>O42+O43+O44+O46</f>
        <v>0</v>
      </c>
      <c r="P41" s="117">
        <f>P42+P43+P44+P46</f>
        <v>0</v>
      </c>
    </row>
    <row r="42" spans="1:16" ht="45.75" hidden="1" customHeight="1" x14ac:dyDescent="0.25">
      <c r="B42" s="38" t="s">
        <v>262</v>
      </c>
      <c r="C42" s="96" t="s">
        <v>134</v>
      </c>
      <c r="D42" s="96" t="s">
        <v>248</v>
      </c>
      <c r="E42" s="95" t="s">
        <v>263</v>
      </c>
      <c r="F42" s="169" t="s">
        <v>378</v>
      </c>
      <c r="G42" s="1"/>
      <c r="H42" s="121"/>
      <c r="I42" s="120"/>
      <c r="J42" s="120"/>
      <c r="K42" s="120"/>
      <c r="L42" s="120"/>
      <c r="M42" s="121"/>
      <c r="N42" s="121"/>
      <c r="O42" s="121"/>
      <c r="P42" s="121"/>
    </row>
    <row r="43" spans="1:16" ht="66.75" hidden="1" customHeight="1" x14ac:dyDescent="0.25">
      <c r="B43" s="96" t="s">
        <v>264</v>
      </c>
      <c r="C43" s="96" t="s">
        <v>260</v>
      </c>
      <c r="D43" s="96" t="s">
        <v>249</v>
      </c>
      <c r="E43" s="95" t="s">
        <v>218</v>
      </c>
      <c r="F43" s="169" t="s">
        <v>410</v>
      </c>
      <c r="G43" s="1"/>
      <c r="H43" s="121"/>
      <c r="I43" s="120"/>
      <c r="J43" s="120"/>
      <c r="K43" s="120"/>
      <c r="L43" s="120"/>
      <c r="M43" s="121"/>
      <c r="N43" s="121"/>
      <c r="O43" s="121"/>
      <c r="P43" s="121"/>
    </row>
    <row r="44" spans="1:16" ht="45.75" hidden="1" customHeight="1" x14ac:dyDescent="0.25">
      <c r="B44" s="38" t="s">
        <v>265</v>
      </c>
      <c r="C44" s="38" t="s">
        <v>138</v>
      </c>
      <c r="D44" s="101" t="s">
        <v>266</v>
      </c>
      <c r="E44" s="94" t="s">
        <v>377</v>
      </c>
      <c r="F44" s="169" t="s">
        <v>378</v>
      </c>
      <c r="G44" s="1"/>
      <c r="H44" s="121"/>
      <c r="I44" s="120"/>
      <c r="J44" s="120"/>
      <c r="K44" s="120"/>
      <c r="L44" s="120"/>
      <c r="M44" s="121"/>
      <c r="N44" s="121"/>
      <c r="O44" s="121"/>
      <c r="P44" s="121"/>
    </row>
    <row r="45" spans="1:16" ht="45.75" hidden="1" customHeight="1" x14ac:dyDescent="0.25">
      <c r="B45" s="38" t="s">
        <v>411</v>
      </c>
      <c r="C45" s="38" t="s">
        <v>412</v>
      </c>
      <c r="D45" s="101"/>
      <c r="E45" s="94" t="s">
        <v>413</v>
      </c>
      <c r="F45" s="169" t="s">
        <v>378</v>
      </c>
      <c r="G45" s="1"/>
      <c r="H45" s="121"/>
      <c r="I45" s="120"/>
      <c r="J45" s="120"/>
      <c r="K45" s="120"/>
      <c r="L45" s="120"/>
      <c r="M45" s="121"/>
      <c r="N45" s="121"/>
      <c r="O45" s="121"/>
      <c r="P45" s="121"/>
    </row>
    <row r="46" spans="1:16" ht="45.75" hidden="1" customHeight="1" x14ac:dyDescent="0.25">
      <c r="B46" s="38" t="s">
        <v>374</v>
      </c>
      <c r="C46" s="38" t="s">
        <v>375</v>
      </c>
      <c r="D46" s="29" t="s">
        <v>227</v>
      </c>
      <c r="E46" s="94" t="s">
        <v>376</v>
      </c>
      <c r="F46" s="169" t="s">
        <v>378</v>
      </c>
      <c r="G46" s="1"/>
      <c r="H46" s="121"/>
      <c r="I46" s="120"/>
      <c r="J46" s="120"/>
      <c r="K46" s="120"/>
      <c r="L46" s="120"/>
      <c r="M46" s="121"/>
      <c r="N46" s="121"/>
      <c r="O46" s="121"/>
      <c r="P46" s="121"/>
    </row>
    <row r="47" spans="1:16" ht="45.75" hidden="1" customHeight="1" x14ac:dyDescent="0.25">
      <c r="B47" s="38" t="s">
        <v>535</v>
      </c>
      <c r="C47" s="38" t="s">
        <v>536</v>
      </c>
      <c r="D47" s="29"/>
      <c r="E47" s="94"/>
      <c r="F47" s="169" t="s">
        <v>378</v>
      </c>
      <c r="G47" s="1"/>
      <c r="H47" s="121"/>
      <c r="I47" s="120"/>
      <c r="J47" s="120"/>
      <c r="K47" s="120"/>
      <c r="L47" s="120"/>
      <c r="M47" s="121"/>
      <c r="N47" s="121"/>
      <c r="O47" s="121"/>
      <c r="P47" s="121"/>
    </row>
    <row r="48" spans="1:16" s="55" customFormat="1" ht="25.5" x14ac:dyDescent="0.2">
      <c r="A48" s="51"/>
      <c r="B48" s="57"/>
      <c r="C48" s="57"/>
      <c r="D48" s="57"/>
      <c r="E48" s="57" t="s">
        <v>7</v>
      </c>
      <c r="F48" s="184"/>
      <c r="G48" s="54"/>
      <c r="H48" s="150">
        <f>I48+M48</f>
        <v>320900</v>
      </c>
      <c r="I48" s="122">
        <f>I30</f>
        <v>320900</v>
      </c>
      <c r="J48" s="122">
        <f>J30</f>
        <v>0</v>
      </c>
      <c r="K48" s="122">
        <f>K30</f>
        <v>18000</v>
      </c>
      <c r="L48" s="122">
        <f>L30</f>
        <v>7000</v>
      </c>
      <c r="M48" s="122">
        <f>M30+M36+M41</f>
        <v>0</v>
      </c>
      <c r="N48" s="122">
        <f>N30+N36+N41</f>
        <v>0</v>
      </c>
      <c r="O48" s="122">
        <f>O30+O36+O41</f>
        <v>0</v>
      </c>
      <c r="P48" s="122">
        <f>P30+P36+P41</f>
        <v>0</v>
      </c>
    </row>
    <row r="49" spans="1:18" ht="81.75" customHeight="1" x14ac:dyDescent="0.35">
      <c r="B49" s="58" t="s">
        <v>65</v>
      </c>
      <c r="C49" s="21"/>
      <c r="D49" s="21"/>
      <c r="E49" s="19" t="s">
        <v>66</v>
      </c>
      <c r="F49" s="169"/>
      <c r="G49" s="40"/>
      <c r="H49" s="151"/>
      <c r="I49" s="121"/>
      <c r="J49" s="116"/>
      <c r="K49" s="116"/>
      <c r="L49" s="121"/>
      <c r="M49" s="121"/>
      <c r="N49" s="121"/>
      <c r="O49" s="121"/>
      <c r="P49" s="121"/>
      <c r="Q49" s="113"/>
      <c r="R49" s="113"/>
    </row>
    <row r="50" spans="1:18" ht="102" hidden="1" customHeight="1" x14ac:dyDescent="0.35">
      <c r="B50" s="58" t="s">
        <v>67</v>
      </c>
      <c r="C50" s="21"/>
      <c r="D50" s="21"/>
      <c r="E50" s="22" t="s">
        <v>66</v>
      </c>
      <c r="F50" s="169"/>
      <c r="G50" s="40"/>
      <c r="H50" s="151"/>
      <c r="I50" s="121"/>
      <c r="J50" s="116"/>
      <c r="K50" s="116"/>
      <c r="L50" s="121"/>
      <c r="M50" s="121"/>
      <c r="N50" s="121"/>
      <c r="O50" s="121"/>
      <c r="P50" s="121"/>
      <c r="Q50" s="113"/>
      <c r="R50" s="113"/>
    </row>
    <row r="51" spans="1:18" s="48" customFormat="1" ht="75.75" customHeight="1" x14ac:dyDescent="0.3">
      <c r="A51" s="47"/>
      <c r="B51" s="43"/>
      <c r="C51" s="43"/>
      <c r="D51" s="43"/>
      <c r="E51" s="43"/>
      <c r="F51" s="171" t="s">
        <v>68</v>
      </c>
      <c r="G51" s="40" t="s">
        <v>186</v>
      </c>
      <c r="H51" s="150">
        <f>I51+M51</f>
        <v>11995805.039999999</v>
      </c>
      <c r="I51" s="118">
        <f t="shared" ref="I51:P51" si="4">I52+I55+I60+I67+I68+I73+I72+I57+I56+I58+I59</f>
        <v>11758385</v>
      </c>
      <c r="J51" s="118">
        <f t="shared" si="4"/>
        <v>269920.04000000004</v>
      </c>
      <c r="K51" s="118">
        <f t="shared" si="4"/>
        <v>3311155</v>
      </c>
      <c r="L51" s="118">
        <f t="shared" si="4"/>
        <v>1053805.49</v>
      </c>
      <c r="M51" s="118">
        <f t="shared" si="4"/>
        <v>237420.04</v>
      </c>
      <c r="N51" s="118">
        <f t="shared" si="4"/>
        <v>583510</v>
      </c>
      <c r="O51" s="118">
        <f t="shared" si="4"/>
        <v>583510</v>
      </c>
      <c r="P51" s="118">
        <f t="shared" si="4"/>
        <v>0</v>
      </c>
      <c r="Q51" s="114"/>
      <c r="R51" s="114"/>
    </row>
    <row r="52" spans="1:18" ht="113.25" hidden="1" customHeight="1" x14ac:dyDescent="0.35">
      <c r="B52" s="39" t="s">
        <v>87</v>
      </c>
      <c r="C52" s="39" t="s">
        <v>88</v>
      </c>
      <c r="D52" s="39" t="s">
        <v>89</v>
      </c>
      <c r="E52" s="42" t="s">
        <v>211</v>
      </c>
      <c r="F52" s="169" t="s">
        <v>212</v>
      </c>
      <c r="G52" s="40"/>
      <c r="H52" s="151">
        <f>H53+H54</f>
        <v>0</v>
      </c>
      <c r="I52" s="116">
        <v>0</v>
      </c>
      <c r="J52" s="116">
        <v>0</v>
      </c>
      <c r="K52" s="116"/>
      <c r="L52" s="120">
        <v>0</v>
      </c>
      <c r="M52" s="121">
        <f>M53+M54</f>
        <v>0</v>
      </c>
      <c r="N52" s="121"/>
      <c r="O52" s="121"/>
      <c r="P52" s="121">
        <f>P53+P54</f>
        <v>0</v>
      </c>
      <c r="Q52" s="113"/>
      <c r="R52" s="113"/>
    </row>
    <row r="53" spans="1:18" ht="26.25" hidden="1" x14ac:dyDescent="0.35">
      <c r="B53" s="39"/>
      <c r="C53" s="39"/>
      <c r="D53" s="39"/>
      <c r="E53" s="42"/>
      <c r="F53" s="169" t="s">
        <v>90</v>
      </c>
      <c r="G53" s="40"/>
      <c r="H53" s="151">
        <f>I53+M53</f>
        <v>0</v>
      </c>
      <c r="I53" s="116"/>
      <c r="J53" s="116"/>
      <c r="K53" s="116"/>
      <c r="L53" s="121"/>
      <c r="M53" s="121"/>
      <c r="N53" s="121"/>
      <c r="O53" s="121"/>
      <c r="P53" s="121"/>
      <c r="Q53" s="113"/>
      <c r="R53" s="113"/>
    </row>
    <row r="54" spans="1:18" ht="39" hidden="1" customHeight="1" x14ac:dyDescent="0.35">
      <c r="B54" s="39"/>
      <c r="C54" s="39"/>
      <c r="D54" s="39"/>
      <c r="E54" s="42"/>
      <c r="F54" s="169" t="s">
        <v>192</v>
      </c>
      <c r="G54" s="40"/>
      <c r="H54" s="151">
        <f>I54+M54</f>
        <v>0</v>
      </c>
      <c r="I54" s="116"/>
      <c r="J54" s="116"/>
      <c r="K54" s="116"/>
      <c r="L54" s="121"/>
      <c r="M54" s="121"/>
      <c r="N54" s="121"/>
      <c r="O54" s="121"/>
      <c r="P54" s="121"/>
      <c r="Q54" s="113"/>
      <c r="R54" s="113"/>
    </row>
    <row r="55" spans="1:18" ht="4.1500000000000004" hidden="1" customHeight="1" x14ac:dyDescent="0.35">
      <c r="B55" s="34" t="s">
        <v>69</v>
      </c>
      <c r="C55" s="34" t="s">
        <v>70</v>
      </c>
      <c r="D55" s="34" t="s">
        <v>71</v>
      </c>
      <c r="E55" s="59" t="s">
        <v>72</v>
      </c>
      <c r="F55" s="169" t="s">
        <v>198</v>
      </c>
      <c r="G55" s="40"/>
      <c r="H55" s="151">
        <f>I55+M55</f>
        <v>0</v>
      </c>
      <c r="I55" s="116"/>
      <c r="J55" s="116"/>
      <c r="K55" s="116"/>
      <c r="L55" s="121"/>
      <c r="M55" s="121"/>
      <c r="N55" s="121"/>
      <c r="O55" s="121"/>
      <c r="P55" s="121"/>
      <c r="Q55" s="113"/>
      <c r="R55" s="113"/>
    </row>
    <row r="56" spans="1:18" ht="118.5" customHeight="1" x14ac:dyDescent="0.35">
      <c r="B56" s="34" t="s">
        <v>280</v>
      </c>
      <c r="C56" s="34" t="s">
        <v>281</v>
      </c>
      <c r="D56" s="34" t="s">
        <v>250</v>
      </c>
      <c r="E56" s="59" t="s">
        <v>219</v>
      </c>
      <c r="F56" s="169" t="s">
        <v>610</v>
      </c>
      <c r="G56" s="40"/>
      <c r="H56" s="151"/>
      <c r="I56" s="120">
        <v>6338816</v>
      </c>
      <c r="J56" s="120"/>
      <c r="K56" s="120">
        <v>1615116</v>
      </c>
      <c r="L56" s="120">
        <v>768828.32</v>
      </c>
      <c r="M56" s="121"/>
      <c r="N56" s="120">
        <v>583510</v>
      </c>
      <c r="O56" s="120">
        <v>583510</v>
      </c>
      <c r="P56" s="120">
        <v>0</v>
      </c>
      <c r="Q56" s="113"/>
      <c r="R56" s="113"/>
    </row>
    <row r="57" spans="1:18" ht="64.5" hidden="1" customHeight="1" x14ac:dyDescent="0.35">
      <c r="B57" s="34"/>
      <c r="C57" s="34" t="s">
        <v>70</v>
      </c>
      <c r="D57" s="34" t="s">
        <v>71</v>
      </c>
      <c r="E57" s="59" t="s">
        <v>241</v>
      </c>
      <c r="F57" s="169" t="s">
        <v>338</v>
      </c>
      <c r="G57" s="40"/>
      <c r="H57" s="151"/>
      <c r="I57" s="120"/>
      <c r="J57" s="120"/>
      <c r="K57" s="120"/>
      <c r="L57" s="120"/>
      <c r="M57" s="121"/>
      <c r="N57" s="121"/>
      <c r="O57" s="121"/>
      <c r="P57" s="121"/>
      <c r="Q57" s="113"/>
      <c r="R57" s="113"/>
    </row>
    <row r="58" spans="1:18" ht="88.5" customHeight="1" x14ac:dyDescent="0.35">
      <c r="B58" s="34" t="s">
        <v>87</v>
      </c>
      <c r="C58" s="34" t="s">
        <v>88</v>
      </c>
      <c r="D58" s="34" t="s">
        <v>89</v>
      </c>
      <c r="E58" s="59" t="s">
        <v>211</v>
      </c>
      <c r="F58" s="169" t="s">
        <v>568</v>
      </c>
      <c r="G58" s="40"/>
      <c r="H58" s="151"/>
      <c r="I58" s="120">
        <v>667356</v>
      </c>
      <c r="J58" s="120"/>
      <c r="K58" s="120">
        <v>157806</v>
      </c>
      <c r="L58" s="120">
        <v>27435.37</v>
      </c>
      <c r="M58" s="121"/>
      <c r="N58" s="121"/>
      <c r="O58" s="121"/>
      <c r="P58" s="121"/>
      <c r="Q58" s="113"/>
      <c r="R58" s="113"/>
    </row>
    <row r="59" spans="1:18" ht="88.5" customHeight="1" x14ac:dyDescent="0.35">
      <c r="B59" s="34" t="s">
        <v>69</v>
      </c>
      <c r="C59" s="34" t="s">
        <v>70</v>
      </c>
      <c r="D59" s="34" t="s">
        <v>71</v>
      </c>
      <c r="E59" s="59" t="s">
        <v>72</v>
      </c>
      <c r="F59" s="169" t="s">
        <v>611</v>
      </c>
      <c r="G59" s="40"/>
      <c r="H59" s="151"/>
      <c r="I59" s="120">
        <v>36800</v>
      </c>
      <c r="J59" s="120"/>
      <c r="K59" s="120">
        <v>0</v>
      </c>
      <c r="L59" s="120">
        <v>0</v>
      </c>
      <c r="M59" s="121"/>
      <c r="N59" s="121"/>
      <c r="O59" s="121"/>
      <c r="P59" s="121"/>
      <c r="Q59" s="113"/>
      <c r="R59" s="113"/>
    </row>
    <row r="60" spans="1:18" ht="58.5" customHeight="1" x14ac:dyDescent="0.35">
      <c r="B60" s="34" t="s">
        <v>73</v>
      </c>
      <c r="C60" s="34" t="s">
        <v>74</v>
      </c>
      <c r="D60" s="34" t="s">
        <v>71</v>
      </c>
      <c r="E60" s="35" t="s">
        <v>75</v>
      </c>
      <c r="F60" s="169"/>
      <c r="G60" s="40"/>
      <c r="H60" s="151">
        <f t="shared" ref="H60:H73" si="5">I60+M60</f>
        <v>76160</v>
      </c>
      <c r="I60" s="118">
        <f>I62+I63+I64</f>
        <v>76160</v>
      </c>
      <c r="J60" s="118">
        <f>J62+J63+J64</f>
        <v>2000</v>
      </c>
      <c r="K60" s="118">
        <f>K62+K63+K64</f>
        <v>30375</v>
      </c>
      <c r="L60" s="118">
        <f>L62+L63+L64</f>
        <v>1882.4</v>
      </c>
      <c r="M60" s="121">
        <f>M64+M65+M66</f>
        <v>0</v>
      </c>
      <c r="N60" s="121"/>
      <c r="O60" s="121"/>
      <c r="P60" s="121">
        <f>P64+P65+P66</f>
        <v>0</v>
      </c>
      <c r="Q60" s="113"/>
      <c r="R60" s="113"/>
    </row>
    <row r="61" spans="1:18" ht="58.5" hidden="1" customHeight="1" x14ac:dyDescent="0.35">
      <c r="B61" s="34"/>
      <c r="C61" s="34"/>
      <c r="D61" s="34"/>
      <c r="E61" s="35"/>
      <c r="F61" s="169"/>
      <c r="G61" s="40"/>
      <c r="H61" s="151"/>
      <c r="I61" s="118"/>
      <c r="J61" s="118"/>
      <c r="K61" s="118"/>
      <c r="L61" s="118"/>
      <c r="M61" s="121"/>
      <c r="N61" s="121"/>
      <c r="O61" s="121"/>
      <c r="P61" s="121"/>
      <c r="Q61" s="113"/>
      <c r="R61" s="113"/>
    </row>
    <row r="62" spans="1:18" ht="58.5" customHeight="1" x14ac:dyDescent="0.35">
      <c r="B62" s="34"/>
      <c r="C62" s="34"/>
      <c r="D62" s="34"/>
      <c r="E62" s="35"/>
      <c r="F62" s="169" t="s">
        <v>589</v>
      </c>
      <c r="G62" s="40"/>
      <c r="H62" s="151"/>
      <c r="I62" s="120">
        <v>6000</v>
      </c>
      <c r="J62" s="118"/>
      <c r="K62" s="120">
        <v>2000</v>
      </c>
      <c r="L62" s="120">
        <v>0</v>
      </c>
      <c r="M62" s="121"/>
      <c r="N62" s="121"/>
      <c r="O62" s="121"/>
      <c r="P62" s="121"/>
      <c r="Q62" s="113"/>
      <c r="R62" s="113"/>
    </row>
    <row r="63" spans="1:18" ht="69" customHeight="1" x14ac:dyDescent="0.35">
      <c r="B63" s="40"/>
      <c r="C63" s="40"/>
      <c r="D63" s="40"/>
      <c r="E63" s="40"/>
      <c r="F63" s="188" t="s">
        <v>612</v>
      </c>
      <c r="G63" s="181"/>
      <c r="H63" s="187"/>
      <c r="I63" s="174">
        <v>26785</v>
      </c>
      <c r="J63" s="174"/>
      <c r="K63" s="174">
        <v>0</v>
      </c>
      <c r="L63" s="174">
        <v>0</v>
      </c>
      <c r="M63" s="121"/>
      <c r="N63" s="121"/>
      <c r="O63" s="121"/>
      <c r="P63" s="121"/>
      <c r="Q63" s="113"/>
      <c r="R63" s="113"/>
    </row>
    <row r="64" spans="1:18" ht="120" customHeight="1" x14ac:dyDescent="0.35">
      <c r="B64" s="39"/>
      <c r="C64" s="39"/>
      <c r="D64" s="39"/>
      <c r="E64" s="39"/>
      <c r="F64" s="169" t="s">
        <v>613</v>
      </c>
      <c r="G64" s="181"/>
      <c r="H64" s="187">
        <f t="shared" si="5"/>
        <v>43375</v>
      </c>
      <c r="I64" s="174">
        <v>43375</v>
      </c>
      <c r="J64" s="174">
        <v>2000</v>
      </c>
      <c r="K64" s="174">
        <v>28375</v>
      </c>
      <c r="L64" s="174">
        <v>1882.4</v>
      </c>
      <c r="M64" s="121"/>
      <c r="N64" s="121"/>
      <c r="O64" s="121"/>
      <c r="P64" s="121"/>
      <c r="Q64" s="113"/>
      <c r="R64" s="113"/>
    </row>
    <row r="65" spans="2:18" ht="160.5" hidden="1" customHeight="1" x14ac:dyDescent="0.35">
      <c r="B65" s="39"/>
      <c r="C65" s="39"/>
      <c r="D65" s="39"/>
      <c r="E65" s="39"/>
      <c r="F65" s="169" t="s">
        <v>337</v>
      </c>
      <c r="G65" s="181"/>
      <c r="H65" s="187">
        <f t="shared" si="5"/>
        <v>0</v>
      </c>
      <c r="I65" s="174"/>
      <c r="J65" s="174"/>
      <c r="K65" s="174"/>
      <c r="L65" s="174"/>
      <c r="M65" s="121"/>
      <c r="N65" s="121"/>
      <c r="O65" s="121"/>
      <c r="P65" s="121"/>
      <c r="Q65" s="113"/>
      <c r="R65" s="113"/>
    </row>
    <row r="66" spans="2:18" ht="37.5" hidden="1" customHeight="1" x14ac:dyDescent="0.35">
      <c r="B66" s="40"/>
      <c r="C66" s="40"/>
      <c r="D66" s="40"/>
      <c r="E66" s="40"/>
      <c r="F66" s="188" t="s">
        <v>76</v>
      </c>
      <c r="G66" s="181"/>
      <c r="H66" s="187">
        <f t="shared" si="5"/>
        <v>0</v>
      </c>
      <c r="I66" s="174"/>
      <c r="J66" s="174"/>
      <c r="K66" s="174"/>
      <c r="L66" s="174"/>
      <c r="M66" s="121"/>
      <c r="N66" s="121"/>
      <c r="O66" s="121"/>
      <c r="P66" s="121"/>
      <c r="Q66" s="113"/>
      <c r="R66" s="113"/>
    </row>
    <row r="67" spans="2:18" ht="96" customHeight="1" x14ac:dyDescent="0.35">
      <c r="B67" s="34" t="s">
        <v>77</v>
      </c>
      <c r="C67" s="34" t="s">
        <v>78</v>
      </c>
      <c r="D67" s="34" t="s">
        <v>71</v>
      </c>
      <c r="E67" s="35" t="s">
        <v>79</v>
      </c>
      <c r="F67" s="188" t="s">
        <v>614</v>
      </c>
      <c r="G67" s="181"/>
      <c r="H67" s="187">
        <f t="shared" si="5"/>
        <v>24650</v>
      </c>
      <c r="I67" s="178">
        <v>24650</v>
      </c>
      <c r="J67" s="174">
        <v>30500</v>
      </c>
      <c r="K67" s="174">
        <v>6650</v>
      </c>
      <c r="L67" s="174">
        <v>0</v>
      </c>
      <c r="M67" s="121"/>
      <c r="N67" s="121"/>
      <c r="O67" s="121"/>
      <c r="P67" s="121"/>
      <c r="Q67" s="113"/>
      <c r="R67" s="113"/>
    </row>
    <row r="68" spans="2:18" ht="61.5" customHeight="1" x14ac:dyDescent="0.4">
      <c r="B68" s="34" t="s">
        <v>214</v>
      </c>
      <c r="C68" s="34" t="s">
        <v>213</v>
      </c>
      <c r="D68" s="34" t="s">
        <v>71</v>
      </c>
      <c r="E68" s="35" t="s">
        <v>215</v>
      </c>
      <c r="F68" s="189"/>
      <c r="G68" s="181"/>
      <c r="H68" s="187">
        <f t="shared" si="5"/>
        <v>1894000</v>
      </c>
      <c r="I68" s="176">
        <f>I69+I70</f>
        <v>1894000</v>
      </c>
      <c r="J68" s="176">
        <f>J69+J70</f>
        <v>0</v>
      </c>
      <c r="K68" s="176">
        <f>K69+K70</f>
        <v>951000</v>
      </c>
      <c r="L68" s="176">
        <f>L69+L70</f>
        <v>14000</v>
      </c>
      <c r="M68" s="121"/>
      <c r="N68" s="121"/>
      <c r="O68" s="121"/>
      <c r="P68" s="121"/>
      <c r="Q68" s="113"/>
      <c r="R68" s="113"/>
    </row>
    <row r="69" spans="2:18" ht="61.5" customHeight="1" x14ac:dyDescent="0.4">
      <c r="B69" s="34"/>
      <c r="C69" s="34"/>
      <c r="D69" s="34"/>
      <c r="E69" s="35"/>
      <c r="F69" s="189" t="s">
        <v>592</v>
      </c>
      <c r="G69" s="181"/>
      <c r="H69" s="187">
        <f t="shared" si="5"/>
        <v>994000</v>
      </c>
      <c r="I69" s="178">
        <v>994000</v>
      </c>
      <c r="J69" s="176"/>
      <c r="K69" s="178">
        <v>651000</v>
      </c>
      <c r="L69" s="178">
        <v>14000</v>
      </c>
      <c r="M69" s="121"/>
      <c r="N69" s="121"/>
      <c r="O69" s="121"/>
      <c r="P69" s="121"/>
      <c r="Q69" s="113"/>
      <c r="R69" s="113"/>
    </row>
    <row r="70" spans="2:18" ht="102.75" customHeight="1" x14ac:dyDescent="0.4">
      <c r="B70" s="34"/>
      <c r="C70" s="34"/>
      <c r="D70" s="34"/>
      <c r="E70" s="35"/>
      <c r="F70" s="189" t="s">
        <v>591</v>
      </c>
      <c r="G70" s="181"/>
      <c r="H70" s="187">
        <f t="shared" si="5"/>
        <v>900000</v>
      </c>
      <c r="I70" s="178">
        <v>900000</v>
      </c>
      <c r="J70" s="174"/>
      <c r="K70" s="174">
        <v>300000</v>
      </c>
      <c r="L70" s="174">
        <v>0</v>
      </c>
      <c r="M70" s="121"/>
      <c r="N70" s="121"/>
      <c r="O70" s="121"/>
      <c r="P70" s="121"/>
      <c r="Q70" s="113"/>
      <c r="R70" s="113"/>
    </row>
    <row r="71" spans="2:18" ht="72" hidden="1" customHeight="1" x14ac:dyDescent="0.4">
      <c r="B71" s="34"/>
      <c r="C71" s="34"/>
      <c r="D71" s="34"/>
      <c r="E71" s="35"/>
      <c r="F71" s="189" t="s">
        <v>556</v>
      </c>
      <c r="G71" s="181"/>
      <c r="H71" s="187">
        <f t="shared" si="5"/>
        <v>0</v>
      </c>
      <c r="I71" s="178">
        <v>0</v>
      </c>
      <c r="J71" s="174"/>
      <c r="K71" s="174">
        <v>0</v>
      </c>
      <c r="L71" s="174">
        <v>0</v>
      </c>
      <c r="M71" s="121"/>
      <c r="N71" s="121"/>
      <c r="O71" s="121"/>
      <c r="P71" s="121"/>
      <c r="Q71" s="113"/>
      <c r="R71" s="113"/>
    </row>
    <row r="72" spans="2:18" ht="57.75" customHeight="1" x14ac:dyDescent="0.4">
      <c r="B72" s="34" t="s">
        <v>80</v>
      </c>
      <c r="C72" s="34" t="s">
        <v>81</v>
      </c>
      <c r="D72" s="34" t="s">
        <v>71</v>
      </c>
      <c r="E72" s="35" t="s">
        <v>353</v>
      </c>
      <c r="F72" s="189" t="s">
        <v>82</v>
      </c>
      <c r="G72" s="181"/>
      <c r="H72" s="187">
        <f t="shared" si="5"/>
        <v>687420.04</v>
      </c>
      <c r="I72" s="174">
        <v>450000</v>
      </c>
      <c r="J72" s="174">
        <v>237420.04</v>
      </c>
      <c r="K72" s="174">
        <v>112500</v>
      </c>
      <c r="L72" s="174">
        <v>107000</v>
      </c>
      <c r="M72" s="120">
        <v>237420.04</v>
      </c>
      <c r="N72" s="121"/>
      <c r="O72" s="121"/>
      <c r="P72" s="121"/>
      <c r="Q72" s="113"/>
      <c r="R72" s="113"/>
    </row>
    <row r="73" spans="2:18" ht="65.25" customHeight="1" x14ac:dyDescent="0.4">
      <c r="B73" s="34" t="s">
        <v>83</v>
      </c>
      <c r="C73" s="34" t="s">
        <v>84</v>
      </c>
      <c r="D73" s="34" t="s">
        <v>71</v>
      </c>
      <c r="E73" s="35" t="s">
        <v>85</v>
      </c>
      <c r="F73" s="190" t="s">
        <v>583</v>
      </c>
      <c r="G73" s="181"/>
      <c r="H73" s="187">
        <f t="shared" si="5"/>
        <v>2270603</v>
      </c>
      <c r="I73" s="176">
        <f>I74+I75+I76+I77+I78+I79+I80</f>
        <v>2270603</v>
      </c>
      <c r="J73" s="176">
        <f>J74+J75+J76+J77+J78+J79+J80</f>
        <v>0</v>
      </c>
      <c r="K73" s="176">
        <f>K74+K75+K76+K77+K78+K79+K80</f>
        <v>437708</v>
      </c>
      <c r="L73" s="176">
        <f>L74+L75+L76+L77+L78+L79+L80</f>
        <v>134659.4</v>
      </c>
      <c r="M73" s="121">
        <f>M84+M85+M86+M87+M88</f>
        <v>0</v>
      </c>
      <c r="N73" s="121"/>
      <c r="O73" s="121"/>
      <c r="P73" s="121">
        <f>P84+P85+P86+P87+P88</f>
        <v>0</v>
      </c>
      <c r="Q73" s="113"/>
      <c r="R73" s="113"/>
    </row>
    <row r="74" spans="2:18" ht="104.25" customHeight="1" x14ac:dyDescent="0.4">
      <c r="B74" s="34"/>
      <c r="C74" s="34"/>
      <c r="D74" s="34"/>
      <c r="E74" s="35"/>
      <c r="F74" s="190" t="s">
        <v>590</v>
      </c>
      <c r="G74" s="181"/>
      <c r="H74" s="187"/>
      <c r="I74" s="178">
        <v>773500</v>
      </c>
      <c r="J74" s="178"/>
      <c r="K74" s="178">
        <v>125170</v>
      </c>
      <c r="L74" s="174">
        <v>24195.21</v>
      </c>
      <c r="M74" s="121"/>
      <c r="N74" s="121"/>
      <c r="O74" s="121"/>
      <c r="P74" s="121"/>
      <c r="Q74" s="113"/>
      <c r="R74" s="113"/>
    </row>
    <row r="75" spans="2:18" ht="68.25" customHeight="1" x14ac:dyDescent="0.4">
      <c r="B75" s="34"/>
      <c r="C75" s="34"/>
      <c r="D75" s="34"/>
      <c r="E75" s="35"/>
      <c r="F75" s="190" t="s">
        <v>593</v>
      </c>
      <c r="G75" s="181"/>
      <c r="H75" s="187"/>
      <c r="I75" s="178">
        <v>240000</v>
      </c>
      <c r="J75" s="178"/>
      <c r="K75" s="178">
        <v>40000</v>
      </c>
      <c r="L75" s="174">
        <v>32000</v>
      </c>
      <c r="M75" s="121"/>
      <c r="N75" s="121"/>
      <c r="O75" s="121"/>
      <c r="P75" s="121"/>
      <c r="Q75" s="113"/>
      <c r="R75" s="113"/>
    </row>
    <row r="76" spans="2:18" ht="57" customHeight="1" x14ac:dyDescent="0.4">
      <c r="B76" s="34"/>
      <c r="C76" s="34"/>
      <c r="D76" s="34"/>
      <c r="E76" s="35"/>
      <c r="F76" s="190" t="s">
        <v>286</v>
      </c>
      <c r="G76" s="181"/>
      <c r="H76" s="187"/>
      <c r="I76" s="178">
        <v>288140</v>
      </c>
      <c r="J76" s="178"/>
      <c r="K76" s="178">
        <v>35400</v>
      </c>
      <c r="L76" s="174">
        <v>33405</v>
      </c>
      <c r="M76" s="121"/>
      <c r="N76" s="121"/>
      <c r="O76" s="121"/>
      <c r="P76" s="121"/>
      <c r="Q76" s="113"/>
      <c r="R76" s="113"/>
    </row>
    <row r="77" spans="2:18" ht="89.25" customHeight="1" x14ac:dyDescent="0.4">
      <c r="B77" s="34"/>
      <c r="C77" s="34"/>
      <c r="D77" s="34"/>
      <c r="E77" s="35"/>
      <c r="F77" s="190" t="s">
        <v>86</v>
      </c>
      <c r="G77" s="181"/>
      <c r="H77" s="187"/>
      <c r="I77" s="178">
        <v>66000</v>
      </c>
      <c r="J77" s="178"/>
      <c r="K77" s="178">
        <v>11040</v>
      </c>
      <c r="L77" s="174">
        <v>2129.7600000000002</v>
      </c>
      <c r="M77" s="121"/>
      <c r="N77" s="121"/>
      <c r="O77" s="121"/>
      <c r="P77" s="121"/>
      <c r="Q77" s="113"/>
      <c r="R77" s="113"/>
    </row>
    <row r="78" spans="2:18" ht="65.25" customHeight="1" x14ac:dyDescent="0.4">
      <c r="B78" s="34"/>
      <c r="C78" s="34"/>
      <c r="D78" s="34"/>
      <c r="E78" s="35"/>
      <c r="F78" s="190" t="s">
        <v>584</v>
      </c>
      <c r="G78" s="181"/>
      <c r="H78" s="187"/>
      <c r="I78" s="178">
        <v>152700</v>
      </c>
      <c r="J78" s="178"/>
      <c r="K78" s="178">
        <v>46135</v>
      </c>
      <c r="L78" s="174">
        <v>32635</v>
      </c>
      <c r="M78" s="121"/>
      <c r="N78" s="121"/>
      <c r="O78" s="121"/>
      <c r="P78" s="121"/>
      <c r="Q78" s="113"/>
      <c r="R78" s="113"/>
    </row>
    <row r="79" spans="2:18" ht="120" customHeight="1" x14ac:dyDescent="0.4">
      <c r="B79" s="34"/>
      <c r="C79" s="34"/>
      <c r="D79" s="34"/>
      <c r="E79" s="35"/>
      <c r="F79" s="190" t="s">
        <v>594</v>
      </c>
      <c r="G79" s="181"/>
      <c r="H79" s="187"/>
      <c r="I79" s="178">
        <v>519663</v>
      </c>
      <c r="J79" s="178"/>
      <c r="K79" s="178">
        <v>129963</v>
      </c>
      <c r="L79" s="174">
        <v>0</v>
      </c>
      <c r="M79" s="121"/>
      <c r="N79" s="121"/>
      <c r="O79" s="121"/>
      <c r="P79" s="121"/>
      <c r="Q79" s="113"/>
      <c r="R79" s="113"/>
    </row>
    <row r="80" spans="2:18" ht="66.75" customHeight="1" x14ac:dyDescent="0.4">
      <c r="B80" s="34"/>
      <c r="C80" s="34"/>
      <c r="D80" s="34"/>
      <c r="E80" s="35"/>
      <c r="F80" s="190" t="s">
        <v>288</v>
      </c>
      <c r="G80" s="181"/>
      <c r="H80" s="187"/>
      <c r="I80" s="178">
        <v>230600</v>
      </c>
      <c r="J80" s="178"/>
      <c r="K80" s="178">
        <v>50000</v>
      </c>
      <c r="L80" s="174">
        <v>10294.43</v>
      </c>
      <c r="M80" s="121"/>
      <c r="N80" s="121"/>
      <c r="O80" s="121"/>
      <c r="P80" s="121"/>
      <c r="Q80" s="113"/>
      <c r="R80" s="113"/>
    </row>
    <row r="81" spans="1:18" ht="65.25" hidden="1" customHeight="1" x14ac:dyDescent="0.4">
      <c r="B81" s="34"/>
      <c r="C81" s="34"/>
      <c r="D81" s="34"/>
      <c r="E81" s="35"/>
      <c r="F81" s="190"/>
      <c r="G81" s="181"/>
      <c r="H81" s="187"/>
      <c r="I81" s="176"/>
      <c r="J81" s="176"/>
      <c r="K81" s="176"/>
      <c r="L81" s="177"/>
      <c r="M81" s="121"/>
      <c r="N81" s="121"/>
      <c r="O81" s="121"/>
      <c r="P81" s="121"/>
      <c r="Q81" s="113"/>
      <c r="R81" s="113"/>
    </row>
    <row r="82" spans="1:18" ht="89.25" hidden="1" customHeight="1" x14ac:dyDescent="0.4">
      <c r="B82" s="34"/>
      <c r="C82" s="34"/>
      <c r="D82" s="34"/>
      <c r="E82" s="35"/>
      <c r="F82" s="190" t="s">
        <v>578</v>
      </c>
      <c r="G82" s="181"/>
      <c r="H82" s="187"/>
      <c r="I82" s="174">
        <v>0</v>
      </c>
      <c r="J82" s="174"/>
      <c r="K82" s="174">
        <v>0</v>
      </c>
      <c r="L82" s="174">
        <v>0</v>
      </c>
      <c r="M82" s="121"/>
      <c r="N82" s="121"/>
      <c r="O82" s="121"/>
      <c r="P82" s="121"/>
      <c r="Q82" s="113"/>
      <c r="R82" s="113"/>
    </row>
    <row r="83" spans="1:18" ht="29.25" hidden="1" customHeight="1" x14ac:dyDescent="0.4">
      <c r="B83" s="34"/>
      <c r="C83" s="34"/>
      <c r="D83" s="34"/>
      <c r="E83" s="35"/>
      <c r="F83" s="190" t="s">
        <v>285</v>
      </c>
      <c r="G83" s="181"/>
      <c r="H83" s="187"/>
      <c r="I83" s="174"/>
      <c r="J83" s="174"/>
      <c r="K83" s="174"/>
      <c r="L83" s="174"/>
      <c r="M83" s="121"/>
      <c r="N83" s="121"/>
      <c r="O83" s="121"/>
      <c r="P83" s="121"/>
      <c r="Q83" s="113"/>
      <c r="R83" s="113"/>
    </row>
    <row r="84" spans="1:18" ht="45" hidden="1" customHeight="1" x14ac:dyDescent="0.35">
      <c r="B84" s="40"/>
      <c r="C84" s="40"/>
      <c r="D84" s="40"/>
      <c r="E84" s="40"/>
      <c r="F84" s="188" t="s">
        <v>286</v>
      </c>
      <c r="G84" s="181"/>
      <c r="H84" s="187">
        <f t="shared" ref="H84:H89" si="6">I84+M84</f>
        <v>0</v>
      </c>
      <c r="I84" s="174"/>
      <c r="J84" s="174"/>
      <c r="K84" s="174"/>
      <c r="L84" s="174"/>
      <c r="M84" s="121"/>
      <c r="N84" s="121"/>
      <c r="O84" s="121"/>
      <c r="P84" s="121"/>
      <c r="Q84" s="113"/>
      <c r="R84" s="113"/>
    </row>
    <row r="85" spans="1:18" ht="86.25" hidden="1" customHeight="1" x14ac:dyDescent="0.35">
      <c r="B85" s="40"/>
      <c r="C85" s="40"/>
      <c r="D85" s="40"/>
      <c r="E85" s="40"/>
      <c r="F85" s="188" t="s">
        <v>86</v>
      </c>
      <c r="G85" s="181"/>
      <c r="H85" s="187">
        <f t="shared" si="6"/>
        <v>0</v>
      </c>
      <c r="I85" s="174"/>
      <c r="J85" s="174"/>
      <c r="K85" s="174"/>
      <c r="L85" s="174"/>
      <c r="M85" s="121"/>
      <c r="N85" s="121"/>
      <c r="O85" s="121"/>
      <c r="P85" s="121"/>
      <c r="Q85" s="113"/>
      <c r="R85" s="113"/>
    </row>
    <row r="86" spans="1:18" ht="53.25" hidden="1" customHeight="1" x14ac:dyDescent="0.35">
      <c r="B86" s="40"/>
      <c r="C86" s="40"/>
      <c r="D86" s="40"/>
      <c r="E86" s="40"/>
      <c r="F86" s="188" t="s">
        <v>287</v>
      </c>
      <c r="G86" s="181"/>
      <c r="H86" s="187">
        <f t="shared" si="6"/>
        <v>0</v>
      </c>
      <c r="I86" s="174"/>
      <c r="J86" s="174"/>
      <c r="K86" s="174"/>
      <c r="L86" s="174"/>
      <c r="M86" s="121"/>
      <c r="N86" s="121"/>
      <c r="O86" s="121"/>
      <c r="P86" s="121"/>
      <c r="Q86" s="113"/>
      <c r="R86" s="113"/>
    </row>
    <row r="87" spans="1:18" ht="171.75" hidden="1" customHeight="1" x14ac:dyDescent="0.35">
      <c r="B87" s="40"/>
      <c r="C87" s="40"/>
      <c r="D87" s="40"/>
      <c r="E87" s="40"/>
      <c r="F87" s="188" t="s">
        <v>494</v>
      </c>
      <c r="G87" s="181"/>
      <c r="H87" s="187">
        <f t="shared" si="6"/>
        <v>0</v>
      </c>
      <c r="I87" s="174"/>
      <c r="J87" s="174"/>
      <c r="K87" s="174"/>
      <c r="L87" s="174"/>
      <c r="M87" s="121"/>
      <c r="N87" s="121"/>
      <c r="O87" s="121"/>
      <c r="P87" s="121"/>
      <c r="Q87" s="113"/>
      <c r="R87" s="113"/>
    </row>
    <row r="88" spans="1:18" ht="63.75" hidden="1" customHeight="1" x14ac:dyDescent="0.35">
      <c r="B88" s="40"/>
      <c r="C88" s="40"/>
      <c r="D88" s="40"/>
      <c r="E88" s="40"/>
      <c r="F88" s="188" t="s">
        <v>288</v>
      </c>
      <c r="G88" s="181"/>
      <c r="H88" s="187">
        <f t="shared" si="6"/>
        <v>0</v>
      </c>
      <c r="I88" s="174"/>
      <c r="J88" s="174"/>
      <c r="K88" s="174"/>
      <c r="L88" s="174"/>
      <c r="M88" s="121"/>
      <c r="N88" s="121"/>
      <c r="O88" s="121"/>
      <c r="P88" s="121"/>
      <c r="Q88" s="113"/>
      <c r="R88" s="113"/>
    </row>
    <row r="89" spans="1:18" ht="51" hidden="1" customHeight="1" x14ac:dyDescent="0.35">
      <c r="B89" s="34" t="s">
        <v>455</v>
      </c>
      <c r="C89" s="34" t="s">
        <v>456</v>
      </c>
      <c r="D89" s="34" t="s">
        <v>457</v>
      </c>
      <c r="E89" s="40" t="s">
        <v>458</v>
      </c>
      <c r="F89" s="188" t="s">
        <v>459</v>
      </c>
      <c r="G89" s="181"/>
      <c r="H89" s="187">
        <f t="shared" si="6"/>
        <v>0</v>
      </c>
      <c r="I89" s="174">
        <v>0</v>
      </c>
      <c r="J89" s="174"/>
      <c r="K89" s="174">
        <v>0</v>
      </c>
      <c r="L89" s="174">
        <v>0</v>
      </c>
      <c r="M89" s="121"/>
      <c r="N89" s="174">
        <v>0</v>
      </c>
      <c r="O89" s="174">
        <v>0</v>
      </c>
      <c r="P89" s="174">
        <v>0</v>
      </c>
      <c r="Q89" s="113"/>
      <c r="R89" s="113"/>
    </row>
    <row r="90" spans="1:18" ht="77.25" customHeight="1" x14ac:dyDescent="0.35">
      <c r="B90" s="40"/>
      <c r="C90" s="40"/>
      <c r="D90" s="40"/>
      <c r="E90" s="40"/>
      <c r="F90" s="183" t="s">
        <v>573</v>
      </c>
      <c r="G90" s="181"/>
      <c r="H90" s="187"/>
      <c r="I90" s="177">
        <f>I91</f>
        <v>85000</v>
      </c>
      <c r="J90" s="177">
        <f>J91</f>
        <v>37900</v>
      </c>
      <c r="K90" s="177">
        <f>K91</f>
        <v>12500</v>
      </c>
      <c r="L90" s="177">
        <f>L91</f>
        <v>4999.8999999999996</v>
      </c>
      <c r="M90" s="185"/>
      <c r="N90" s="185"/>
      <c r="O90" s="185"/>
      <c r="P90" s="185"/>
      <c r="Q90" s="113"/>
      <c r="R90" s="113"/>
    </row>
    <row r="91" spans="1:18" ht="64.5" customHeight="1" x14ac:dyDescent="0.35">
      <c r="B91" s="39" t="s">
        <v>242</v>
      </c>
      <c r="C91" s="40">
        <v>3121</v>
      </c>
      <c r="D91" s="40">
        <v>1040</v>
      </c>
      <c r="E91" s="40" t="s">
        <v>251</v>
      </c>
      <c r="F91" s="188" t="s">
        <v>595</v>
      </c>
      <c r="G91" s="181"/>
      <c r="H91" s="185"/>
      <c r="I91" s="178">
        <v>85000</v>
      </c>
      <c r="J91" s="178">
        <v>37900</v>
      </c>
      <c r="K91" s="178">
        <v>12500</v>
      </c>
      <c r="L91" s="174">
        <v>4999.8999999999996</v>
      </c>
      <c r="M91" s="185"/>
      <c r="N91" s="185"/>
      <c r="O91" s="185"/>
      <c r="P91" s="185"/>
      <c r="Q91" s="113"/>
      <c r="R91" s="113"/>
    </row>
    <row r="92" spans="1:18" s="48" customFormat="1" ht="35.25" hidden="1" customHeight="1" x14ac:dyDescent="0.3">
      <c r="A92" s="47"/>
      <c r="B92" s="112"/>
      <c r="C92" s="112"/>
      <c r="D92" s="112"/>
      <c r="E92" s="112"/>
      <c r="F92" s="183" t="s">
        <v>91</v>
      </c>
      <c r="G92" s="181" t="s">
        <v>187</v>
      </c>
      <c r="H92" s="191">
        <f>I92+M92</f>
        <v>0</v>
      </c>
      <c r="I92" s="177">
        <f t="shared" ref="I92:P92" si="7">I93</f>
        <v>0</v>
      </c>
      <c r="J92" s="177">
        <f t="shared" si="7"/>
        <v>0</v>
      </c>
      <c r="K92" s="177">
        <f t="shared" si="7"/>
        <v>0</v>
      </c>
      <c r="L92" s="177">
        <f t="shared" si="7"/>
        <v>0</v>
      </c>
      <c r="M92" s="177">
        <f t="shared" si="7"/>
        <v>0</v>
      </c>
      <c r="N92" s="177">
        <f t="shared" si="7"/>
        <v>0</v>
      </c>
      <c r="O92" s="177">
        <f t="shared" si="7"/>
        <v>0</v>
      </c>
      <c r="P92" s="177">
        <f t="shared" si="7"/>
        <v>0</v>
      </c>
      <c r="Q92" s="114"/>
      <c r="R92" s="114"/>
    </row>
    <row r="93" spans="1:18" ht="76.5" hidden="1" customHeight="1" x14ac:dyDescent="0.35">
      <c r="B93" s="34" t="s">
        <v>92</v>
      </c>
      <c r="C93" s="34" t="s">
        <v>93</v>
      </c>
      <c r="D93" s="34" t="s">
        <v>94</v>
      </c>
      <c r="E93" s="60" t="s">
        <v>95</v>
      </c>
      <c r="F93" s="188" t="s">
        <v>96</v>
      </c>
      <c r="G93" s="181"/>
      <c r="H93" s="187">
        <f>I93+M93</f>
        <v>0</v>
      </c>
      <c r="I93" s="178"/>
      <c r="J93" s="178"/>
      <c r="K93" s="178"/>
      <c r="L93" s="174"/>
      <c r="M93" s="185"/>
      <c r="N93" s="174"/>
      <c r="O93" s="185"/>
      <c r="P93" s="185"/>
      <c r="Q93" s="113"/>
      <c r="R93" s="113"/>
    </row>
    <row r="94" spans="1:18" s="48" customFormat="1" ht="54.75" customHeight="1" x14ac:dyDescent="0.2">
      <c r="A94" s="47"/>
      <c r="B94" s="33"/>
      <c r="C94" s="33"/>
      <c r="D94" s="33"/>
      <c r="E94" s="33"/>
      <c r="F94" s="183" t="s">
        <v>574</v>
      </c>
      <c r="G94" s="181" t="s">
        <v>188</v>
      </c>
      <c r="H94" s="191">
        <f>I94+M94</f>
        <v>1179100</v>
      </c>
      <c r="I94" s="177">
        <f t="shared" ref="I94:P94" si="8">I95+I96+I97+I99+I100+I103</f>
        <v>1179100</v>
      </c>
      <c r="J94" s="177">
        <f t="shared" si="8"/>
        <v>455856</v>
      </c>
      <c r="K94" s="177">
        <f t="shared" si="8"/>
        <v>139240</v>
      </c>
      <c r="L94" s="177">
        <f t="shared" si="8"/>
        <v>58224.22</v>
      </c>
      <c r="M94" s="177">
        <f t="shared" si="8"/>
        <v>0</v>
      </c>
      <c r="N94" s="177">
        <f t="shared" si="8"/>
        <v>0</v>
      </c>
      <c r="O94" s="177">
        <f t="shared" si="8"/>
        <v>0</v>
      </c>
      <c r="P94" s="177">
        <f t="shared" si="8"/>
        <v>0</v>
      </c>
    </row>
    <row r="95" spans="1:18" s="48" customFormat="1" ht="78" customHeight="1" x14ac:dyDescent="0.2">
      <c r="A95" s="47"/>
      <c r="B95" s="1">
        <v>813031</v>
      </c>
      <c r="C95" s="1">
        <v>3031</v>
      </c>
      <c r="D95" s="1">
        <v>1030</v>
      </c>
      <c r="E95" s="25" t="s">
        <v>121</v>
      </c>
      <c r="F95" s="188" t="s">
        <v>140</v>
      </c>
      <c r="G95" s="181"/>
      <c r="H95" s="191"/>
      <c r="I95" s="174">
        <v>12000</v>
      </c>
      <c r="J95" s="174">
        <v>8000</v>
      </c>
      <c r="K95" s="174">
        <v>2000</v>
      </c>
      <c r="L95" s="174">
        <v>0</v>
      </c>
      <c r="M95" s="176"/>
      <c r="N95" s="176"/>
      <c r="O95" s="176"/>
      <c r="P95" s="176"/>
    </row>
    <row r="96" spans="1:18" s="48" customFormat="1" ht="58.5" customHeight="1" x14ac:dyDescent="0.2">
      <c r="A96" s="47"/>
      <c r="B96" s="1">
        <v>813033</v>
      </c>
      <c r="C96" s="1">
        <v>3033</v>
      </c>
      <c r="D96" s="1"/>
      <c r="E96" s="25" t="s">
        <v>128</v>
      </c>
      <c r="F96" s="188" t="s">
        <v>142</v>
      </c>
      <c r="G96" s="181"/>
      <c r="H96" s="186"/>
      <c r="I96" s="174">
        <v>24000</v>
      </c>
      <c r="J96" s="174"/>
      <c r="K96" s="174">
        <v>4000</v>
      </c>
      <c r="L96" s="174">
        <v>0</v>
      </c>
      <c r="M96" s="176"/>
      <c r="N96" s="176"/>
      <c r="O96" s="176"/>
      <c r="P96" s="176"/>
    </row>
    <row r="97" spans="1:16" ht="152.25" customHeight="1" x14ac:dyDescent="0.4">
      <c r="B97" s="34" t="s">
        <v>97</v>
      </c>
      <c r="C97" s="34" t="s">
        <v>98</v>
      </c>
      <c r="D97" s="34" t="s">
        <v>99</v>
      </c>
      <c r="E97" s="60" t="s">
        <v>100</v>
      </c>
      <c r="F97" s="190" t="s">
        <v>101</v>
      </c>
      <c r="G97" s="181"/>
      <c r="H97" s="187">
        <f>I97+M97</f>
        <v>208500</v>
      </c>
      <c r="I97" s="174">
        <v>208500</v>
      </c>
      <c r="J97" s="174">
        <v>27800</v>
      </c>
      <c r="K97" s="174">
        <v>34900</v>
      </c>
      <c r="L97" s="174">
        <v>3165.15</v>
      </c>
      <c r="M97" s="185"/>
      <c r="N97" s="185"/>
      <c r="O97" s="185"/>
      <c r="P97" s="185"/>
    </row>
    <row r="98" spans="1:16" ht="39" hidden="1" x14ac:dyDescent="0.4">
      <c r="B98" s="34" t="s">
        <v>102</v>
      </c>
      <c r="C98" s="34" t="s">
        <v>103</v>
      </c>
      <c r="D98" s="34"/>
      <c r="E98" s="60" t="s">
        <v>104</v>
      </c>
      <c r="F98" s="190"/>
      <c r="G98" s="181"/>
      <c r="H98" s="187">
        <f>I98+M98</f>
        <v>0</v>
      </c>
      <c r="I98" s="174"/>
      <c r="J98" s="174"/>
      <c r="K98" s="174"/>
      <c r="L98" s="185"/>
      <c r="M98" s="185"/>
      <c r="N98" s="185"/>
      <c r="O98" s="185"/>
      <c r="P98" s="185"/>
    </row>
    <row r="99" spans="1:16" ht="186.75" customHeight="1" x14ac:dyDescent="0.4">
      <c r="B99" s="34" t="s">
        <v>105</v>
      </c>
      <c r="C99" s="34" t="s">
        <v>106</v>
      </c>
      <c r="D99" s="34" t="s">
        <v>107</v>
      </c>
      <c r="E99" s="60" t="s">
        <v>108</v>
      </c>
      <c r="F99" s="190" t="s">
        <v>109</v>
      </c>
      <c r="G99" s="181"/>
      <c r="H99" s="187">
        <f>I99+M99</f>
        <v>762000</v>
      </c>
      <c r="I99" s="174">
        <v>762000</v>
      </c>
      <c r="J99" s="174">
        <v>327272</v>
      </c>
      <c r="K99" s="174">
        <v>61900</v>
      </c>
      <c r="L99" s="174">
        <v>35000</v>
      </c>
      <c r="M99" s="185"/>
      <c r="N99" s="185"/>
      <c r="O99" s="185"/>
      <c r="P99" s="185"/>
    </row>
    <row r="100" spans="1:16" ht="103.5" customHeight="1" x14ac:dyDescent="0.4">
      <c r="B100" s="34" t="s">
        <v>110</v>
      </c>
      <c r="C100" s="34" t="s">
        <v>111</v>
      </c>
      <c r="D100" s="34" t="s">
        <v>107</v>
      </c>
      <c r="E100" s="60" t="s">
        <v>112</v>
      </c>
      <c r="F100" s="190" t="s">
        <v>113</v>
      </c>
      <c r="G100" s="181"/>
      <c r="H100" s="187">
        <f>I100+M100</f>
        <v>74600</v>
      </c>
      <c r="I100" s="178">
        <v>74600</v>
      </c>
      <c r="J100" s="174">
        <v>62784</v>
      </c>
      <c r="K100" s="174">
        <v>13440</v>
      </c>
      <c r="L100" s="174">
        <v>9165.07</v>
      </c>
      <c r="M100" s="185"/>
      <c r="N100" s="185"/>
      <c r="O100" s="185"/>
      <c r="P100" s="185"/>
    </row>
    <row r="101" spans="1:16" ht="16.5" hidden="1" customHeight="1" x14ac:dyDescent="0.4">
      <c r="B101" s="34" t="s">
        <v>114</v>
      </c>
      <c r="C101" s="34" t="s">
        <v>115</v>
      </c>
      <c r="D101" s="34" t="s">
        <v>48</v>
      </c>
      <c r="E101" s="60" t="s">
        <v>116</v>
      </c>
      <c r="F101" s="190" t="s">
        <v>117</v>
      </c>
      <c r="G101" s="181"/>
      <c r="H101" s="187">
        <f>I101+M101</f>
        <v>0</v>
      </c>
      <c r="I101" s="178"/>
      <c r="J101" s="178"/>
      <c r="K101" s="178"/>
      <c r="L101" s="185"/>
      <c r="M101" s="185"/>
      <c r="N101" s="185"/>
      <c r="O101" s="185"/>
      <c r="P101" s="185"/>
    </row>
    <row r="102" spans="1:16" ht="16.5" hidden="1" customHeight="1" x14ac:dyDescent="0.4">
      <c r="B102" s="34"/>
      <c r="C102" s="34"/>
      <c r="D102" s="34"/>
      <c r="E102" s="60"/>
      <c r="F102" s="190"/>
      <c r="G102" s="181"/>
      <c r="H102" s="187"/>
      <c r="I102" s="178"/>
      <c r="J102" s="178"/>
      <c r="K102" s="178"/>
      <c r="L102" s="185"/>
      <c r="M102" s="185"/>
      <c r="N102" s="185"/>
      <c r="O102" s="185"/>
      <c r="P102" s="185"/>
    </row>
    <row r="103" spans="1:16" ht="167.25" customHeight="1" x14ac:dyDescent="0.4">
      <c r="B103" s="34" t="s">
        <v>136</v>
      </c>
      <c r="C103" s="34" t="s">
        <v>137</v>
      </c>
      <c r="D103" s="34" t="s">
        <v>138</v>
      </c>
      <c r="E103" s="60" t="s">
        <v>139</v>
      </c>
      <c r="F103" s="190" t="s">
        <v>268</v>
      </c>
      <c r="G103" s="181"/>
      <c r="H103" s="187"/>
      <c r="I103" s="174">
        <v>98000</v>
      </c>
      <c r="J103" s="174">
        <v>30000</v>
      </c>
      <c r="K103" s="174">
        <v>23000</v>
      </c>
      <c r="L103" s="174">
        <v>10894</v>
      </c>
      <c r="M103" s="185"/>
      <c r="N103" s="185"/>
      <c r="O103" s="185"/>
      <c r="P103" s="185"/>
    </row>
    <row r="104" spans="1:16" ht="48" hidden="1" customHeight="1" x14ac:dyDescent="0.4">
      <c r="B104" s="34" t="s">
        <v>114</v>
      </c>
      <c r="C104" s="34" t="s">
        <v>115</v>
      </c>
      <c r="D104" s="34" t="s">
        <v>48</v>
      </c>
      <c r="E104" s="60" t="s">
        <v>116</v>
      </c>
      <c r="F104" s="192" t="s">
        <v>289</v>
      </c>
      <c r="G104" s="181"/>
      <c r="H104" s="185"/>
      <c r="I104" s="178">
        <v>0</v>
      </c>
      <c r="J104" s="178"/>
      <c r="K104" s="178">
        <v>0</v>
      </c>
      <c r="L104" s="178">
        <v>0</v>
      </c>
      <c r="M104" s="185"/>
      <c r="N104" s="174"/>
      <c r="O104" s="185"/>
      <c r="P104" s="174"/>
    </row>
    <row r="105" spans="1:16" ht="63.75" hidden="1" customHeight="1" x14ac:dyDescent="0.35">
      <c r="B105" s="34"/>
      <c r="C105" s="34"/>
      <c r="D105" s="34"/>
      <c r="E105" s="60"/>
      <c r="F105" s="193" t="s">
        <v>354</v>
      </c>
      <c r="G105" s="181"/>
      <c r="H105" s="185"/>
      <c r="I105" s="177">
        <f>I108+I106+I107</f>
        <v>0</v>
      </c>
      <c r="J105" s="177">
        <f>J108+J106+J107</f>
        <v>0</v>
      </c>
      <c r="K105" s="177">
        <f>K108+K106+K107</f>
        <v>0</v>
      </c>
      <c r="L105" s="177">
        <f>L108+L106+L107</f>
        <v>0</v>
      </c>
      <c r="M105" s="178">
        <f>M108</f>
        <v>0</v>
      </c>
      <c r="N105" s="177">
        <f>SUM(N106:N108)</f>
        <v>0</v>
      </c>
      <c r="O105" s="177">
        <f>SUM(O106:O108)</f>
        <v>0</v>
      </c>
      <c r="P105" s="177">
        <f>SUM(P106:P108)</f>
        <v>0</v>
      </c>
    </row>
    <row r="106" spans="1:16" ht="54.75" hidden="1" customHeight="1" x14ac:dyDescent="0.4">
      <c r="B106" s="34" t="s">
        <v>280</v>
      </c>
      <c r="C106" s="34" t="s">
        <v>281</v>
      </c>
      <c r="D106" s="34" t="s">
        <v>250</v>
      </c>
      <c r="E106" s="60" t="s">
        <v>403</v>
      </c>
      <c r="F106" s="192" t="s">
        <v>575</v>
      </c>
      <c r="G106" s="181"/>
      <c r="H106" s="185"/>
      <c r="I106" s="174"/>
      <c r="J106" s="174"/>
      <c r="K106" s="174"/>
      <c r="L106" s="174"/>
      <c r="M106" s="178"/>
      <c r="N106" s="174"/>
      <c r="O106" s="174"/>
      <c r="P106" s="174"/>
    </row>
    <row r="107" spans="1:16" ht="54.75" hidden="1" customHeight="1" x14ac:dyDescent="0.4">
      <c r="B107" s="34" t="s">
        <v>479</v>
      </c>
      <c r="C107" s="34" t="s">
        <v>480</v>
      </c>
      <c r="D107" s="34" t="s">
        <v>71</v>
      </c>
      <c r="E107" s="60" t="s">
        <v>481</v>
      </c>
      <c r="F107" s="192" t="s">
        <v>484</v>
      </c>
      <c r="G107" s="181"/>
      <c r="H107" s="185"/>
      <c r="I107" s="174"/>
      <c r="J107" s="174"/>
      <c r="K107" s="174"/>
      <c r="L107" s="174"/>
      <c r="M107" s="178"/>
      <c r="N107" s="174"/>
      <c r="O107" s="174"/>
      <c r="P107" s="174"/>
    </row>
    <row r="108" spans="1:16" ht="64.5" hidden="1" customHeight="1" x14ac:dyDescent="0.4">
      <c r="B108" s="109" t="s">
        <v>136</v>
      </c>
      <c r="C108" s="109" t="s">
        <v>137</v>
      </c>
      <c r="D108" s="109" t="s">
        <v>138</v>
      </c>
      <c r="E108" s="110" t="s">
        <v>139</v>
      </c>
      <c r="F108" s="192" t="s">
        <v>355</v>
      </c>
      <c r="G108" s="181"/>
      <c r="H108" s="185"/>
      <c r="I108" s="178"/>
      <c r="J108" s="178"/>
      <c r="K108" s="178"/>
      <c r="L108" s="178"/>
      <c r="M108" s="185"/>
      <c r="N108" s="174"/>
      <c r="O108" s="174"/>
      <c r="P108" s="174"/>
    </row>
    <row r="109" spans="1:16" s="48" customFormat="1" ht="68.25" customHeight="1" x14ac:dyDescent="0.2">
      <c r="A109" s="47"/>
      <c r="B109" s="109"/>
      <c r="C109" s="109"/>
      <c r="D109" s="109"/>
      <c r="E109" s="110"/>
      <c r="F109" s="183" t="s">
        <v>118</v>
      </c>
      <c r="G109" s="181" t="s">
        <v>189</v>
      </c>
      <c r="H109" s="191">
        <f t="shared" ref="H109:H118" si="9">I109+M109</f>
        <v>7077180</v>
      </c>
      <c r="I109" s="177">
        <f t="shared" ref="I109:P109" si="10">I110+I111+I112+I113+I114+I115+I116+I117+I118</f>
        <v>7077180</v>
      </c>
      <c r="J109" s="177">
        <f t="shared" si="10"/>
        <v>5788601</v>
      </c>
      <c r="K109" s="177">
        <f t="shared" si="10"/>
        <v>819556</v>
      </c>
      <c r="L109" s="177">
        <f t="shared" si="10"/>
        <v>336003</v>
      </c>
      <c r="M109" s="176">
        <f t="shared" si="10"/>
        <v>0</v>
      </c>
      <c r="N109" s="176">
        <f t="shared" si="10"/>
        <v>0</v>
      </c>
      <c r="O109" s="176">
        <f t="shared" si="10"/>
        <v>0</v>
      </c>
      <c r="P109" s="176">
        <f t="shared" si="10"/>
        <v>0</v>
      </c>
    </row>
    <row r="110" spans="1:16" ht="66.75" customHeight="1" x14ac:dyDescent="0.3">
      <c r="B110" s="34" t="s">
        <v>119</v>
      </c>
      <c r="C110" s="34" t="s">
        <v>120</v>
      </c>
      <c r="D110" s="34" t="s">
        <v>107</v>
      </c>
      <c r="E110" s="35" t="s">
        <v>121</v>
      </c>
      <c r="F110" s="188" t="s">
        <v>140</v>
      </c>
      <c r="G110" s="181"/>
      <c r="H110" s="187">
        <f t="shared" si="9"/>
        <v>25000</v>
      </c>
      <c r="I110" s="174">
        <v>25000</v>
      </c>
      <c r="J110" s="174">
        <v>13300</v>
      </c>
      <c r="K110" s="174">
        <v>5000</v>
      </c>
      <c r="L110" s="174">
        <v>0</v>
      </c>
      <c r="M110" s="185"/>
      <c r="N110" s="185"/>
      <c r="O110" s="185"/>
      <c r="P110" s="185"/>
    </row>
    <row r="111" spans="1:16" ht="68.25" customHeight="1" x14ac:dyDescent="0.3">
      <c r="B111" s="34" t="s">
        <v>122</v>
      </c>
      <c r="C111" s="34" t="s">
        <v>123</v>
      </c>
      <c r="D111" s="34" t="s">
        <v>124</v>
      </c>
      <c r="E111" s="35" t="s">
        <v>125</v>
      </c>
      <c r="F111" s="188" t="s">
        <v>141</v>
      </c>
      <c r="G111" s="181"/>
      <c r="H111" s="187">
        <f t="shared" si="9"/>
        <v>153000</v>
      </c>
      <c r="I111" s="174">
        <v>153000</v>
      </c>
      <c r="J111" s="174">
        <v>152330</v>
      </c>
      <c r="K111" s="174">
        <v>25500</v>
      </c>
      <c r="L111" s="174">
        <v>7863.23</v>
      </c>
      <c r="M111" s="185"/>
      <c r="N111" s="185"/>
      <c r="O111" s="185"/>
      <c r="P111" s="185"/>
    </row>
    <row r="112" spans="1:16" ht="80.25" customHeight="1" x14ac:dyDescent="0.3">
      <c r="B112" s="34" t="s">
        <v>126</v>
      </c>
      <c r="C112" s="34" t="s">
        <v>127</v>
      </c>
      <c r="D112" s="34" t="s">
        <v>124</v>
      </c>
      <c r="E112" s="60" t="s">
        <v>128</v>
      </c>
      <c r="F112" s="188" t="s">
        <v>142</v>
      </c>
      <c r="G112" s="181"/>
      <c r="H112" s="187">
        <f t="shared" si="9"/>
        <v>3000000</v>
      </c>
      <c r="I112" s="174">
        <v>3000000</v>
      </c>
      <c r="J112" s="174">
        <v>2849411</v>
      </c>
      <c r="K112" s="174">
        <v>176000</v>
      </c>
      <c r="L112" s="174">
        <v>56221.78</v>
      </c>
      <c r="M112" s="185"/>
      <c r="N112" s="185"/>
      <c r="O112" s="185"/>
      <c r="P112" s="185"/>
    </row>
    <row r="113" spans="2:16" ht="95.25" customHeight="1" x14ac:dyDescent="0.3">
      <c r="B113" s="34" t="s">
        <v>129</v>
      </c>
      <c r="C113" s="34" t="s">
        <v>130</v>
      </c>
      <c r="D113" s="34" t="s">
        <v>124</v>
      </c>
      <c r="E113" s="60" t="s">
        <v>131</v>
      </c>
      <c r="F113" s="188" t="s">
        <v>143</v>
      </c>
      <c r="G113" s="181"/>
      <c r="H113" s="187">
        <f t="shared" si="9"/>
        <v>160000</v>
      </c>
      <c r="I113" s="174">
        <v>160000</v>
      </c>
      <c r="J113" s="174">
        <v>130000</v>
      </c>
      <c r="K113" s="174">
        <v>37000</v>
      </c>
      <c r="L113" s="174">
        <v>0</v>
      </c>
      <c r="M113" s="185"/>
      <c r="N113" s="185"/>
      <c r="O113" s="185"/>
      <c r="P113" s="185"/>
    </row>
    <row r="114" spans="2:16" ht="178.5" customHeight="1" x14ac:dyDescent="0.3">
      <c r="B114" s="34" t="s">
        <v>132</v>
      </c>
      <c r="C114" s="34" t="s">
        <v>133</v>
      </c>
      <c r="D114" s="34" t="s">
        <v>134</v>
      </c>
      <c r="E114" s="35" t="s">
        <v>135</v>
      </c>
      <c r="F114" s="188" t="s">
        <v>144</v>
      </c>
      <c r="G114" s="181"/>
      <c r="H114" s="187">
        <f t="shared" si="9"/>
        <v>211200</v>
      </c>
      <c r="I114" s="174">
        <v>211200</v>
      </c>
      <c r="J114" s="174">
        <v>155000</v>
      </c>
      <c r="K114" s="174">
        <v>39200</v>
      </c>
      <c r="L114" s="174">
        <v>38636.080000000002</v>
      </c>
      <c r="M114" s="185"/>
      <c r="N114" s="185"/>
      <c r="O114" s="185"/>
      <c r="P114" s="185"/>
    </row>
    <row r="115" spans="2:16" ht="167.25" customHeight="1" x14ac:dyDescent="0.3">
      <c r="B115" s="34" t="s">
        <v>97</v>
      </c>
      <c r="C115" s="34" t="s">
        <v>98</v>
      </c>
      <c r="D115" s="34" t="s">
        <v>99</v>
      </c>
      <c r="E115" s="60" t="s">
        <v>100</v>
      </c>
      <c r="F115" s="188" t="s">
        <v>145</v>
      </c>
      <c r="G115" s="181"/>
      <c r="H115" s="187">
        <f t="shared" si="9"/>
        <v>190500</v>
      </c>
      <c r="I115" s="174">
        <v>190500</v>
      </c>
      <c r="J115" s="174">
        <v>91350</v>
      </c>
      <c r="K115" s="174">
        <v>31800</v>
      </c>
      <c r="L115" s="174">
        <v>21678.04</v>
      </c>
      <c r="M115" s="185"/>
      <c r="N115" s="185"/>
      <c r="O115" s="185"/>
      <c r="P115" s="185"/>
    </row>
    <row r="116" spans="2:16" ht="243" customHeight="1" x14ac:dyDescent="0.3">
      <c r="B116" s="34" t="s">
        <v>105</v>
      </c>
      <c r="C116" s="34" t="s">
        <v>106</v>
      </c>
      <c r="D116" s="34" t="s">
        <v>107</v>
      </c>
      <c r="E116" s="60" t="s">
        <v>108</v>
      </c>
      <c r="F116" s="188" t="s">
        <v>476</v>
      </c>
      <c r="G116" s="181"/>
      <c r="H116" s="187">
        <f t="shared" si="9"/>
        <v>761800</v>
      </c>
      <c r="I116" s="174">
        <v>761800</v>
      </c>
      <c r="J116" s="174">
        <v>592300</v>
      </c>
      <c r="K116" s="174">
        <v>127380</v>
      </c>
      <c r="L116" s="174">
        <v>66511.66</v>
      </c>
      <c r="M116" s="185"/>
      <c r="N116" s="185"/>
      <c r="O116" s="185"/>
      <c r="P116" s="185"/>
    </row>
    <row r="117" spans="2:16" ht="206.25" customHeight="1" x14ac:dyDescent="0.3">
      <c r="B117" s="34" t="s">
        <v>110</v>
      </c>
      <c r="C117" s="34" t="s">
        <v>111</v>
      </c>
      <c r="D117" s="34" t="s">
        <v>107</v>
      </c>
      <c r="E117" s="60" t="s">
        <v>112</v>
      </c>
      <c r="F117" s="188" t="s">
        <v>576</v>
      </c>
      <c r="G117" s="181"/>
      <c r="H117" s="187">
        <f t="shared" si="9"/>
        <v>271200</v>
      </c>
      <c r="I117" s="174">
        <v>271200</v>
      </c>
      <c r="J117" s="174">
        <v>267700</v>
      </c>
      <c r="K117" s="174">
        <v>51726</v>
      </c>
      <c r="L117" s="174">
        <v>40470.22</v>
      </c>
      <c r="M117" s="185"/>
      <c r="N117" s="185"/>
      <c r="O117" s="185"/>
      <c r="P117" s="185"/>
    </row>
    <row r="118" spans="2:16" ht="157.5" customHeight="1" x14ac:dyDescent="0.3">
      <c r="B118" s="34" t="s">
        <v>136</v>
      </c>
      <c r="C118" s="34" t="s">
        <v>137</v>
      </c>
      <c r="D118" s="34" t="s">
        <v>138</v>
      </c>
      <c r="E118" s="60" t="s">
        <v>139</v>
      </c>
      <c r="F118" s="188" t="s">
        <v>508</v>
      </c>
      <c r="G118" s="181"/>
      <c r="H118" s="187">
        <f t="shared" si="9"/>
        <v>2304480</v>
      </c>
      <c r="I118" s="174">
        <v>2304480</v>
      </c>
      <c r="J118" s="174">
        <v>1537210</v>
      </c>
      <c r="K118" s="174">
        <v>325950</v>
      </c>
      <c r="L118" s="174">
        <v>104621.99</v>
      </c>
      <c r="M118" s="185"/>
      <c r="N118" s="185"/>
      <c r="O118" s="185"/>
      <c r="P118" s="185"/>
    </row>
    <row r="119" spans="2:16" ht="43.5" hidden="1" customHeight="1" x14ac:dyDescent="0.3">
      <c r="B119" s="34"/>
      <c r="C119" s="34"/>
      <c r="D119" s="34"/>
      <c r="E119" s="60"/>
      <c r="F119" s="197" t="s">
        <v>233</v>
      </c>
      <c r="G119" s="1"/>
      <c r="H119" s="151"/>
      <c r="I119" s="118">
        <f t="shared" ref="I119:O119" si="11">I120+I121+I123+I122+I124+I125+I130</f>
        <v>0</v>
      </c>
      <c r="J119" s="118">
        <f t="shared" si="11"/>
        <v>0</v>
      </c>
      <c r="K119" s="118"/>
      <c r="L119" s="118">
        <f t="shared" si="11"/>
        <v>0</v>
      </c>
      <c r="M119" s="118">
        <f t="shared" si="11"/>
        <v>0</v>
      </c>
      <c r="N119" s="118">
        <f t="shared" si="11"/>
        <v>0</v>
      </c>
      <c r="O119" s="118">
        <f t="shared" si="11"/>
        <v>0</v>
      </c>
      <c r="P119" s="118">
        <f>P120+P121+P123+P122+P124+P125+P130</f>
        <v>0</v>
      </c>
    </row>
    <row r="120" spans="2:16" ht="116.25" hidden="1" customHeight="1" x14ac:dyDescent="0.4">
      <c r="B120" s="29" t="s">
        <v>258</v>
      </c>
      <c r="C120" s="29" t="s">
        <v>259</v>
      </c>
      <c r="D120" s="29" t="s">
        <v>260</v>
      </c>
      <c r="E120" s="94" t="s">
        <v>261</v>
      </c>
      <c r="F120" s="194"/>
      <c r="G120" s="1"/>
      <c r="H120" s="151"/>
      <c r="I120" s="116"/>
      <c r="J120" s="116"/>
      <c r="K120" s="116"/>
      <c r="L120" s="120"/>
      <c r="M120" s="121"/>
      <c r="N120" s="121"/>
      <c r="O120" s="121"/>
      <c r="P120" s="121"/>
    </row>
    <row r="121" spans="2:16" ht="58.5" hidden="1" customHeight="1" x14ac:dyDescent="0.4">
      <c r="B121" s="29" t="s">
        <v>136</v>
      </c>
      <c r="C121" s="29" t="s">
        <v>137</v>
      </c>
      <c r="D121" s="29" t="s">
        <v>138</v>
      </c>
      <c r="E121" s="94" t="s">
        <v>139</v>
      </c>
      <c r="F121" s="194"/>
      <c r="G121" s="1"/>
      <c r="H121" s="151"/>
      <c r="I121" s="116"/>
      <c r="J121" s="116"/>
      <c r="K121" s="116"/>
      <c r="L121" s="120"/>
      <c r="M121" s="121"/>
      <c r="N121" s="121"/>
      <c r="O121" s="121"/>
      <c r="P121" s="121"/>
    </row>
    <row r="122" spans="2:16" ht="129.75" hidden="1" customHeight="1" x14ac:dyDescent="0.4">
      <c r="B122" s="34" t="s">
        <v>110</v>
      </c>
      <c r="C122" s="34" t="s">
        <v>111</v>
      </c>
      <c r="D122" s="34" t="s">
        <v>107</v>
      </c>
      <c r="E122" s="60" t="s">
        <v>112</v>
      </c>
      <c r="F122" s="194"/>
      <c r="G122" s="1"/>
      <c r="H122" s="151"/>
      <c r="I122" s="116"/>
      <c r="J122" s="116"/>
      <c r="K122" s="116"/>
      <c r="L122" s="120"/>
      <c r="M122" s="121"/>
      <c r="N122" s="121"/>
      <c r="O122" s="121"/>
      <c r="P122" s="121"/>
    </row>
    <row r="123" spans="2:16" ht="58.5" hidden="1" customHeight="1" x14ac:dyDescent="0.4">
      <c r="B123" s="29" t="s">
        <v>280</v>
      </c>
      <c r="C123" s="29" t="s">
        <v>281</v>
      </c>
      <c r="D123" s="29" t="s">
        <v>250</v>
      </c>
      <c r="E123" s="94" t="s">
        <v>219</v>
      </c>
      <c r="F123" s="194"/>
      <c r="G123" s="1"/>
      <c r="H123" s="151"/>
      <c r="I123" s="116"/>
      <c r="J123" s="116"/>
      <c r="K123" s="116"/>
      <c r="L123" s="120"/>
      <c r="M123" s="121"/>
      <c r="N123" s="116"/>
      <c r="O123" s="120"/>
      <c r="P123" s="120"/>
    </row>
    <row r="124" spans="2:16" ht="58.5" hidden="1" customHeight="1" x14ac:dyDescent="0.4">
      <c r="B124" s="29" t="s">
        <v>280</v>
      </c>
      <c r="C124" s="29" t="s">
        <v>281</v>
      </c>
      <c r="D124" s="29" t="s">
        <v>250</v>
      </c>
      <c r="E124" s="94" t="s">
        <v>219</v>
      </c>
      <c r="F124" s="194"/>
      <c r="G124" s="1"/>
      <c r="H124" s="151"/>
      <c r="I124" s="116"/>
      <c r="J124" s="116"/>
      <c r="K124" s="116"/>
      <c r="L124" s="120"/>
      <c r="M124" s="121"/>
      <c r="N124" s="121"/>
      <c r="O124" s="120"/>
      <c r="P124" s="120"/>
    </row>
    <row r="125" spans="2:16" ht="39" hidden="1" customHeight="1" x14ac:dyDescent="0.4">
      <c r="B125" s="29"/>
      <c r="C125" s="29"/>
      <c r="D125" s="29"/>
      <c r="E125" s="94"/>
      <c r="F125" s="194"/>
      <c r="G125" s="1"/>
      <c r="H125" s="151"/>
      <c r="I125" s="116"/>
      <c r="J125" s="116"/>
      <c r="K125" s="116"/>
      <c r="L125" s="120"/>
      <c r="M125" s="121"/>
      <c r="N125" s="121"/>
      <c r="O125" s="120"/>
      <c r="P125" s="120"/>
    </row>
    <row r="126" spans="2:16" ht="76.5" x14ac:dyDescent="0.3">
      <c r="B126" s="29"/>
      <c r="C126" s="29"/>
      <c r="D126" s="29"/>
      <c r="E126" s="60"/>
      <c r="F126" s="183" t="s">
        <v>389</v>
      </c>
      <c r="G126" s="181"/>
      <c r="H126" s="187"/>
      <c r="I126" s="177">
        <f>I127+I128+I129+I130+I131+I132+I133+I134</f>
        <v>44670</v>
      </c>
      <c r="J126" s="177">
        <f>J127+J128+J129+J130+J131+J132+J133+J134</f>
        <v>0</v>
      </c>
      <c r="K126" s="177">
        <f>K127+K128+K129+K130+K131+K132+K133+K134</f>
        <v>12816</v>
      </c>
      <c r="L126" s="177">
        <f>L127+L128+L129+L130+L131+L132+L133+L134</f>
        <v>0</v>
      </c>
      <c r="M126" s="177">
        <f>M128+M129+M131+M130+M132+M133+M134+M127</f>
        <v>0</v>
      </c>
      <c r="N126" s="177">
        <f>N128+N129+N131+N130+N132+N133+N134+N127</f>
        <v>0</v>
      </c>
      <c r="O126" s="177">
        <f>O128+O129+O131+O130+O132+O133+O134+O127</f>
        <v>0</v>
      </c>
      <c r="P126" s="177">
        <f>P128+P129+P131+P130+P132+P133+P134+P127</f>
        <v>0</v>
      </c>
    </row>
    <row r="127" spans="2:16" ht="39" hidden="1" customHeight="1" x14ac:dyDescent="0.4">
      <c r="B127" s="29" t="s">
        <v>383</v>
      </c>
      <c r="C127" s="29" t="s">
        <v>384</v>
      </c>
      <c r="D127" s="29" t="s">
        <v>371</v>
      </c>
      <c r="E127" s="31" t="s">
        <v>385</v>
      </c>
      <c r="F127" s="194"/>
      <c r="G127" s="181"/>
      <c r="H127" s="187"/>
      <c r="I127" s="174"/>
      <c r="J127" s="174"/>
      <c r="K127" s="174"/>
      <c r="L127" s="174"/>
      <c r="M127" s="174"/>
      <c r="N127" s="174"/>
      <c r="O127" s="174"/>
      <c r="P127" s="174"/>
    </row>
    <row r="128" spans="2:16" ht="55.5" hidden="1" customHeight="1" x14ac:dyDescent="0.4">
      <c r="B128" s="29" t="s">
        <v>280</v>
      </c>
      <c r="C128" s="29" t="s">
        <v>281</v>
      </c>
      <c r="D128" s="29" t="s">
        <v>250</v>
      </c>
      <c r="E128" s="60"/>
      <c r="F128" s="194"/>
      <c r="G128" s="181"/>
      <c r="H128" s="187"/>
      <c r="I128" s="174"/>
      <c r="J128" s="174"/>
      <c r="K128" s="174"/>
      <c r="L128" s="174"/>
      <c r="M128" s="185"/>
      <c r="N128" s="174"/>
      <c r="O128" s="174"/>
      <c r="P128" s="174"/>
    </row>
    <row r="129" spans="1:183" ht="102.75" customHeight="1" x14ac:dyDescent="0.4">
      <c r="B129" s="34" t="s">
        <v>87</v>
      </c>
      <c r="C129" s="34" t="s">
        <v>88</v>
      </c>
      <c r="D129" s="34" t="s">
        <v>89</v>
      </c>
      <c r="E129" s="60" t="s">
        <v>577</v>
      </c>
      <c r="F129" s="194" t="s">
        <v>572</v>
      </c>
      <c r="G129" s="181"/>
      <c r="H129" s="187"/>
      <c r="I129" s="174">
        <v>44670</v>
      </c>
      <c r="J129" s="174"/>
      <c r="K129" s="174">
        <v>12816</v>
      </c>
      <c r="L129" s="174">
        <v>0</v>
      </c>
      <c r="M129" s="185"/>
      <c r="N129" s="174"/>
      <c r="O129" s="174"/>
      <c r="P129" s="174"/>
    </row>
    <row r="130" spans="1:183" ht="40.5" hidden="1" customHeight="1" x14ac:dyDescent="0.4">
      <c r="B130" s="34" t="s">
        <v>357</v>
      </c>
      <c r="C130" s="34" t="s">
        <v>259</v>
      </c>
      <c r="D130" s="34"/>
      <c r="E130" s="60"/>
      <c r="F130" s="194" t="s">
        <v>356</v>
      </c>
      <c r="G130" s="181"/>
      <c r="H130" s="187"/>
      <c r="I130" s="174"/>
      <c r="J130" s="174"/>
      <c r="K130" s="174"/>
      <c r="L130" s="174"/>
      <c r="M130" s="185"/>
      <c r="N130" s="185"/>
      <c r="O130" s="174"/>
      <c r="P130" s="174"/>
    </row>
    <row r="131" spans="1:183" ht="34.15" hidden="1" customHeight="1" x14ac:dyDescent="0.4">
      <c r="B131" s="34" t="s">
        <v>242</v>
      </c>
      <c r="C131" s="34" t="s">
        <v>358</v>
      </c>
      <c r="D131" s="34" t="s">
        <v>154</v>
      </c>
      <c r="E131" s="60"/>
      <c r="F131" s="194" t="s">
        <v>483</v>
      </c>
      <c r="G131" s="181"/>
      <c r="H131" s="187"/>
      <c r="I131" s="174"/>
      <c r="J131" s="174"/>
      <c r="K131" s="174"/>
      <c r="L131" s="174"/>
      <c r="M131" s="185"/>
      <c r="N131" s="185"/>
      <c r="O131" s="174"/>
      <c r="P131" s="174"/>
    </row>
    <row r="132" spans="1:183" ht="76.5" hidden="1" x14ac:dyDescent="0.4">
      <c r="B132" s="34" t="s">
        <v>379</v>
      </c>
      <c r="C132" s="34" t="s">
        <v>180</v>
      </c>
      <c r="D132" s="34" t="s">
        <v>181</v>
      </c>
      <c r="E132" s="35" t="s">
        <v>182</v>
      </c>
      <c r="F132" s="194" t="s">
        <v>482</v>
      </c>
      <c r="G132" s="181"/>
      <c r="H132" s="187"/>
      <c r="I132" s="174"/>
      <c r="J132" s="174"/>
      <c r="K132" s="174"/>
      <c r="L132" s="174"/>
      <c r="M132" s="185"/>
      <c r="N132" s="185"/>
      <c r="O132" s="174"/>
      <c r="P132" s="174"/>
    </row>
    <row r="133" spans="1:183" ht="105" hidden="1" x14ac:dyDescent="0.4">
      <c r="B133" s="29" t="s">
        <v>114</v>
      </c>
      <c r="C133" s="29" t="s">
        <v>115</v>
      </c>
      <c r="D133" s="29" t="s">
        <v>48</v>
      </c>
      <c r="E133" s="31" t="s">
        <v>116</v>
      </c>
      <c r="F133" s="194" t="s">
        <v>382</v>
      </c>
      <c r="G133" s="181"/>
      <c r="H133" s="187"/>
      <c r="I133" s="174"/>
      <c r="J133" s="174"/>
      <c r="K133" s="174"/>
      <c r="L133" s="174"/>
      <c r="M133" s="185"/>
      <c r="N133" s="185"/>
      <c r="O133" s="174"/>
      <c r="P133" s="174"/>
    </row>
    <row r="134" spans="1:183" ht="131.25" hidden="1" x14ac:dyDescent="0.4">
      <c r="B134" s="29" t="s">
        <v>380</v>
      </c>
      <c r="C134" s="29" t="s">
        <v>274</v>
      </c>
      <c r="D134" s="29" t="s">
        <v>48</v>
      </c>
      <c r="E134" s="94" t="s">
        <v>275</v>
      </c>
      <c r="F134" s="194" t="s">
        <v>381</v>
      </c>
      <c r="G134" s="181"/>
      <c r="H134" s="187"/>
      <c r="I134" s="174"/>
      <c r="J134" s="174"/>
      <c r="K134" s="174"/>
      <c r="L134" s="174"/>
      <c r="M134" s="185"/>
      <c r="N134" s="185"/>
      <c r="O134" s="174"/>
      <c r="P134" s="174"/>
    </row>
    <row r="135" spans="1:183" s="55" customFormat="1" ht="25.5" customHeight="1" x14ac:dyDescent="0.2">
      <c r="A135" s="51"/>
      <c r="B135" s="54"/>
      <c r="C135" s="54"/>
      <c r="D135" s="54"/>
      <c r="E135" s="135" t="s">
        <v>7</v>
      </c>
      <c r="F135" s="302"/>
      <c r="G135" s="54"/>
      <c r="H135" s="150">
        <f>I135+M135</f>
        <v>20381755.039999999</v>
      </c>
      <c r="I135" s="122">
        <f>I126+I109+I94+I90+I51</f>
        <v>20144335</v>
      </c>
      <c r="J135" s="122">
        <f>J126+J109+J94+J90+J51</f>
        <v>6552277.04</v>
      </c>
      <c r="K135" s="122">
        <f>K126+K109+K94+K90+K51</f>
        <v>4295267</v>
      </c>
      <c r="L135" s="122">
        <f>L126+L109+L94+L90+L51</f>
        <v>1453032.6099999999</v>
      </c>
      <c r="M135" s="122">
        <f>M126+M109+M105+M94+M92+M90+M51</f>
        <v>237420.04</v>
      </c>
      <c r="N135" s="122">
        <f>N126+N109+N105+N94+N92+N90+N51</f>
        <v>583510</v>
      </c>
      <c r="O135" s="122">
        <f>O126+O109+O105+O94+O92+O90+O51</f>
        <v>583510</v>
      </c>
      <c r="P135" s="122">
        <f>P126+P109+P105+P94+P92+P90+P51</f>
        <v>0</v>
      </c>
      <c r="Q135" s="122">
        <f>Q109+Q94+Q92+Q51+Q90+Q119+Q105</f>
        <v>0</v>
      </c>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48"/>
      <c r="EK135" s="48"/>
      <c r="EL135" s="48"/>
      <c r="EM135" s="48"/>
      <c r="EN135" s="48"/>
      <c r="EO135" s="48"/>
      <c r="EP135" s="48"/>
      <c r="EQ135" s="48"/>
      <c r="ER135" s="48"/>
      <c r="ES135" s="48"/>
      <c r="ET135" s="48"/>
      <c r="EU135" s="48"/>
      <c r="EV135" s="48"/>
      <c r="EW135" s="48"/>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row>
    <row r="136" spans="1:183" s="55" customFormat="1" ht="56.25" customHeight="1" x14ac:dyDescent="0.2">
      <c r="A136" s="51"/>
      <c r="B136" s="56" t="s">
        <v>236</v>
      </c>
      <c r="C136" s="33"/>
      <c r="D136" s="33"/>
      <c r="E136" s="41" t="s">
        <v>235</v>
      </c>
      <c r="F136" s="197"/>
      <c r="G136" s="33"/>
      <c r="H136" s="119"/>
      <c r="I136" s="117"/>
      <c r="J136" s="117"/>
      <c r="K136" s="117"/>
      <c r="L136" s="117"/>
      <c r="M136" s="117"/>
      <c r="N136" s="117"/>
      <c r="O136" s="117"/>
      <c r="P136" s="117"/>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48"/>
      <c r="EK136" s="48"/>
      <c r="EL136" s="48"/>
      <c r="EM136" s="48"/>
      <c r="EN136" s="48"/>
      <c r="EO136" s="48"/>
      <c r="EP136" s="48"/>
      <c r="EQ136" s="48"/>
      <c r="ER136" s="48"/>
      <c r="ES136" s="48"/>
      <c r="ET136" s="48"/>
      <c r="EU136" s="48"/>
      <c r="EV136" s="48"/>
      <c r="EW136" s="48"/>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row>
    <row r="137" spans="1:183" s="55" customFormat="1" ht="75" hidden="1" customHeight="1" x14ac:dyDescent="0.3">
      <c r="A137" s="51"/>
      <c r="B137" s="34"/>
      <c r="C137" s="34"/>
      <c r="D137" s="34"/>
      <c r="E137" s="31"/>
      <c r="F137" s="183" t="s">
        <v>349</v>
      </c>
      <c r="G137" s="195"/>
      <c r="H137" s="186"/>
      <c r="I137" s="176">
        <f>I138+I139</f>
        <v>0</v>
      </c>
      <c r="J137" s="176">
        <f>J138+J139</f>
        <v>0</v>
      </c>
      <c r="K137" s="176">
        <f>K138+K139</f>
        <v>0</v>
      </c>
      <c r="L137" s="176">
        <f>L138+L139</f>
        <v>0</v>
      </c>
      <c r="M137" s="176"/>
      <c r="N137" s="176"/>
      <c r="O137" s="176"/>
      <c r="P137" s="176"/>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48"/>
      <c r="EK137" s="48"/>
      <c r="EL137" s="48"/>
      <c r="EM137" s="48"/>
      <c r="EN137" s="48"/>
      <c r="EO137" s="48"/>
      <c r="EP137" s="48"/>
      <c r="EQ137" s="48"/>
      <c r="ER137" s="48"/>
      <c r="ES137" s="48"/>
      <c r="ET137" s="48"/>
      <c r="EU137" s="48"/>
      <c r="EV137" s="48"/>
      <c r="EW137" s="48"/>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row>
    <row r="138" spans="1:183" s="55" customFormat="1" ht="73.5" hidden="1" customHeight="1" x14ac:dyDescent="0.3">
      <c r="A138" s="51"/>
      <c r="B138" s="34" t="s">
        <v>400</v>
      </c>
      <c r="C138" s="34" t="s">
        <v>384</v>
      </c>
      <c r="D138" s="34" t="s">
        <v>371</v>
      </c>
      <c r="E138" s="31" t="s">
        <v>394</v>
      </c>
      <c r="F138" s="188" t="s">
        <v>399</v>
      </c>
      <c r="G138" s="195"/>
      <c r="H138" s="186"/>
      <c r="I138" s="178"/>
      <c r="J138" s="178"/>
      <c r="K138" s="178"/>
      <c r="L138" s="178"/>
      <c r="M138" s="176"/>
      <c r="N138" s="176"/>
      <c r="O138" s="176"/>
      <c r="P138" s="176"/>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48"/>
      <c r="EK138" s="48"/>
      <c r="EL138" s="48"/>
      <c r="EM138" s="48"/>
      <c r="EN138" s="48"/>
      <c r="EO138" s="48"/>
      <c r="EP138" s="48"/>
      <c r="EQ138" s="48"/>
      <c r="ER138" s="48"/>
      <c r="ES138" s="48"/>
      <c r="ET138" s="48"/>
      <c r="EU138" s="48"/>
      <c r="EV138" s="48"/>
      <c r="EW138" s="48"/>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row>
    <row r="139" spans="1:183" s="55" customFormat="1" ht="102" hidden="1" customHeight="1" x14ac:dyDescent="0.2">
      <c r="A139" s="51"/>
      <c r="B139" s="39" t="s">
        <v>309</v>
      </c>
      <c r="C139" s="40">
        <v>3111</v>
      </c>
      <c r="D139" s="40">
        <v>1040</v>
      </c>
      <c r="E139" s="25" t="s">
        <v>310</v>
      </c>
      <c r="F139" s="188" t="s">
        <v>399</v>
      </c>
      <c r="G139" s="195"/>
      <c r="H139" s="186"/>
      <c r="I139" s="178"/>
      <c r="J139" s="178"/>
      <c r="K139" s="178"/>
      <c r="L139" s="178"/>
      <c r="M139" s="176"/>
      <c r="N139" s="176"/>
      <c r="O139" s="176"/>
      <c r="P139" s="176"/>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48"/>
      <c r="EK139" s="48"/>
      <c r="EL139" s="48"/>
      <c r="EM139" s="48"/>
      <c r="EN139" s="48"/>
      <c r="EO139" s="48"/>
      <c r="EP139" s="48"/>
      <c r="EQ139" s="48"/>
      <c r="ER139" s="48"/>
      <c r="ES139" s="48"/>
      <c r="ET139" s="48"/>
      <c r="EU139" s="48"/>
      <c r="EV139" s="48"/>
      <c r="EW139" s="48"/>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row>
    <row r="140" spans="1:183" s="55" customFormat="1" ht="60.75" customHeight="1" x14ac:dyDescent="0.2">
      <c r="A140" s="51"/>
      <c r="B140" s="38"/>
      <c r="C140" s="1"/>
      <c r="D140" s="1"/>
      <c r="E140" s="25"/>
      <c r="F140" s="183" t="s">
        <v>564</v>
      </c>
      <c r="G140" s="195"/>
      <c r="H140" s="186"/>
      <c r="I140" s="177">
        <f>I153+I154</f>
        <v>1678300</v>
      </c>
      <c r="J140" s="177">
        <f>J153+J154</f>
        <v>0</v>
      </c>
      <c r="K140" s="177">
        <f>K153+K154</f>
        <v>246000</v>
      </c>
      <c r="L140" s="177">
        <f>L153+L154</f>
        <v>166141.53</v>
      </c>
      <c r="M140" s="177">
        <f>M142+M143+M144</f>
        <v>0</v>
      </c>
      <c r="N140" s="177">
        <f>N142+N143+N144+N146+N147+N149</f>
        <v>0</v>
      </c>
      <c r="O140" s="177">
        <f>O142+O143+O144+O146+O147+O149</f>
        <v>0</v>
      </c>
      <c r="P140" s="177">
        <f>P142+P143+P144+P146+P147+P149</f>
        <v>0</v>
      </c>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48"/>
      <c r="EK140" s="48"/>
      <c r="EL140" s="48"/>
      <c r="EM140" s="48"/>
      <c r="EN140" s="48"/>
      <c r="EO140" s="48"/>
      <c r="EP140" s="48"/>
      <c r="EQ140" s="48"/>
      <c r="ER140" s="48"/>
      <c r="ES140" s="48"/>
      <c r="ET140" s="48"/>
      <c r="EU140" s="48"/>
      <c r="EV140" s="48"/>
      <c r="EW140" s="48"/>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row>
    <row r="141" spans="1:183" s="55" customFormat="1" ht="118.5" hidden="1" customHeight="1" x14ac:dyDescent="0.2">
      <c r="A141" s="51"/>
      <c r="B141" s="39" t="s">
        <v>309</v>
      </c>
      <c r="C141" s="40">
        <v>3111</v>
      </c>
      <c r="D141" s="40">
        <v>1040</v>
      </c>
      <c r="E141" s="25" t="s">
        <v>310</v>
      </c>
      <c r="F141" s="188" t="s">
        <v>477</v>
      </c>
      <c r="G141" s="195"/>
      <c r="H141" s="186"/>
      <c r="I141" s="174"/>
      <c r="J141" s="174"/>
      <c r="K141" s="174"/>
      <c r="L141" s="174"/>
      <c r="M141" s="178"/>
      <c r="N141" s="178"/>
      <c r="O141" s="178"/>
      <c r="P141" s="116"/>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48"/>
      <c r="EK141" s="48"/>
      <c r="EL141" s="48"/>
      <c r="EM141" s="48"/>
      <c r="EN141" s="48"/>
      <c r="EO141" s="48"/>
      <c r="EP141" s="48"/>
      <c r="EQ141" s="48"/>
      <c r="ER141" s="48"/>
      <c r="ES141" s="48"/>
      <c r="ET141" s="48"/>
      <c r="EU141" s="48"/>
      <c r="EV141" s="48"/>
      <c r="EW141" s="48"/>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row>
    <row r="142" spans="1:183" s="55" customFormat="1" ht="68.25" hidden="1" customHeight="1" x14ac:dyDescent="0.2">
      <c r="A142" s="51"/>
      <c r="B142" s="39" t="s">
        <v>419</v>
      </c>
      <c r="C142" s="40">
        <v>3112</v>
      </c>
      <c r="D142" s="40">
        <v>1040</v>
      </c>
      <c r="E142" s="25" t="s">
        <v>460</v>
      </c>
      <c r="F142" s="196" t="s">
        <v>237</v>
      </c>
      <c r="G142" s="195"/>
      <c r="H142" s="186"/>
      <c r="I142" s="174"/>
      <c r="J142" s="174"/>
      <c r="K142" s="174"/>
      <c r="L142" s="174"/>
      <c r="M142" s="178"/>
      <c r="N142" s="178"/>
      <c r="O142" s="178"/>
      <c r="P142" s="116"/>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48"/>
      <c r="EK142" s="48"/>
      <c r="EL142" s="48"/>
      <c r="EM142" s="48"/>
      <c r="EN142" s="48"/>
      <c r="EO142" s="48"/>
      <c r="EP142" s="48"/>
      <c r="EQ142" s="48"/>
      <c r="ER142" s="48"/>
      <c r="ES142" s="48"/>
      <c r="ET142" s="48"/>
      <c r="EU142" s="48"/>
      <c r="EV142" s="48"/>
      <c r="EW142" s="48"/>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row>
    <row r="143" spans="1:183" s="55" customFormat="1" ht="93" hidden="1" customHeight="1" x14ac:dyDescent="0.2">
      <c r="A143" s="51"/>
      <c r="B143" s="39" t="s">
        <v>419</v>
      </c>
      <c r="C143" s="40">
        <v>3112</v>
      </c>
      <c r="D143" s="40">
        <v>1040</v>
      </c>
      <c r="E143" s="25" t="s">
        <v>460</v>
      </c>
      <c r="F143" s="188" t="s">
        <v>282</v>
      </c>
      <c r="G143" s="195"/>
      <c r="H143" s="186"/>
      <c r="I143" s="174"/>
      <c r="J143" s="174"/>
      <c r="K143" s="174"/>
      <c r="L143" s="174"/>
      <c r="M143" s="178"/>
      <c r="N143" s="178"/>
      <c r="O143" s="178"/>
      <c r="P143" s="116"/>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48"/>
      <c r="EK143" s="48"/>
      <c r="EL143" s="48"/>
      <c r="EM143" s="48"/>
      <c r="EN143" s="48"/>
      <c r="EO143" s="48"/>
      <c r="EP143" s="48"/>
      <c r="EQ143" s="48"/>
      <c r="ER143" s="48"/>
      <c r="ES143" s="48"/>
      <c r="ET143" s="48"/>
      <c r="EU143" s="48"/>
      <c r="EV143" s="48"/>
      <c r="EW143" s="48"/>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row>
    <row r="144" spans="1:183" s="55" customFormat="1" ht="39.75" hidden="1" customHeight="1" x14ac:dyDescent="0.2">
      <c r="A144" s="51"/>
      <c r="B144" s="39" t="s">
        <v>420</v>
      </c>
      <c r="C144" s="40"/>
      <c r="D144" s="40"/>
      <c r="E144" s="33"/>
      <c r="F144" s="188" t="s">
        <v>311</v>
      </c>
      <c r="G144" s="33"/>
      <c r="H144" s="119"/>
      <c r="I144" s="120"/>
      <c r="J144" s="120"/>
      <c r="K144" s="120"/>
      <c r="L144" s="120"/>
      <c r="M144" s="116"/>
      <c r="N144" s="116"/>
      <c r="O144" s="116"/>
      <c r="P144" s="116"/>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48"/>
      <c r="EK144" s="48"/>
      <c r="EL144" s="48"/>
      <c r="EM144" s="48"/>
      <c r="EN144" s="48"/>
      <c r="EO144" s="48"/>
      <c r="EP144" s="48"/>
      <c r="EQ144" s="48"/>
      <c r="ER144" s="48"/>
      <c r="ES144" s="48"/>
      <c r="ET144" s="48"/>
      <c r="EU144" s="48"/>
      <c r="EV144" s="48"/>
      <c r="EW144" s="48"/>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row>
    <row r="145" spans="1:183" s="55" customFormat="1" ht="43.5" hidden="1" customHeight="1" x14ac:dyDescent="0.2">
      <c r="A145" s="51"/>
      <c r="B145" s="39"/>
      <c r="C145" s="40"/>
      <c r="D145" s="40"/>
      <c r="E145" s="33"/>
      <c r="F145" s="188"/>
      <c r="G145" s="33"/>
      <c r="H145" s="119"/>
      <c r="I145" s="120"/>
      <c r="J145" s="120"/>
      <c r="K145" s="120"/>
      <c r="L145" s="120"/>
      <c r="M145" s="116"/>
      <c r="N145" s="116"/>
      <c r="O145" s="116"/>
      <c r="P145" s="116"/>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48"/>
      <c r="EK145" s="48"/>
      <c r="EL145" s="48"/>
      <c r="EM145" s="48"/>
      <c r="EN145" s="48"/>
      <c r="EO145" s="48"/>
      <c r="EP145" s="48"/>
      <c r="EQ145" s="48"/>
      <c r="ER145" s="48"/>
      <c r="ES145" s="48"/>
      <c r="ET145" s="48"/>
      <c r="EU145" s="48"/>
      <c r="EV145" s="48"/>
      <c r="EW145" s="48"/>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row>
    <row r="146" spans="1:183" s="55" customFormat="1" ht="41.25" hidden="1" customHeight="1" x14ac:dyDescent="0.2">
      <c r="A146" s="51"/>
      <c r="B146" s="38" t="s">
        <v>421</v>
      </c>
      <c r="C146" s="1"/>
      <c r="D146" s="33"/>
      <c r="E146" s="33"/>
      <c r="F146" s="188"/>
      <c r="G146" s="33"/>
      <c r="H146" s="119"/>
      <c r="I146" s="116"/>
      <c r="J146" s="116"/>
      <c r="K146" s="116"/>
      <c r="L146" s="116"/>
      <c r="M146" s="116"/>
      <c r="N146" s="116"/>
      <c r="O146" s="116"/>
      <c r="P146" s="116"/>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48"/>
      <c r="EK146" s="48"/>
      <c r="EL146" s="48"/>
      <c r="EM146" s="48"/>
      <c r="EN146" s="48"/>
      <c r="EO146" s="48"/>
      <c r="EP146" s="48"/>
      <c r="EQ146" s="48"/>
      <c r="ER146" s="48"/>
      <c r="ES146" s="48"/>
      <c r="ET146" s="48"/>
      <c r="EU146" s="48"/>
      <c r="EV146" s="48"/>
      <c r="EW146" s="48"/>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row>
    <row r="147" spans="1:183" s="55" customFormat="1" ht="34.5" hidden="1" customHeight="1" x14ac:dyDescent="0.2">
      <c r="A147" s="51"/>
      <c r="B147" s="38" t="s">
        <v>422</v>
      </c>
      <c r="C147" s="1"/>
      <c r="D147" s="33"/>
      <c r="E147" s="33"/>
      <c r="F147" s="188"/>
      <c r="G147" s="33"/>
      <c r="H147" s="119"/>
      <c r="I147" s="116"/>
      <c r="J147" s="116"/>
      <c r="K147" s="116"/>
      <c r="L147" s="116"/>
      <c r="M147" s="116"/>
      <c r="N147" s="116"/>
      <c r="O147" s="116"/>
      <c r="P147" s="116"/>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48"/>
      <c r="EK147" s="48"/>
      <c r="EL147" s="48"/>
      <c r="EM147" s="48"/>
      <c r="EN147" s="48"/>
      <c r="EO147" s="48"/>
      <c r="EP147" s="48"/>
      <c r="EQ147" s="48"/>
      <c r="ER147" s="48"/>
      <c r="ES147" s="48"/>
      <c r="ET147" s="48"/>
      <c r="EU147" s="48"/>
      <c r="EV147" s="48"/>
      <c r="EW147" s="48"/>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row>
    <row r="148" spans="1:183" s="55" customFormat="1" ht="151.5" hidden="1" customHeight="1" x14ac:dyDescent="0.2">
      <c r="A148" s="51"/>
      <c r="B148" s="38" t="s">
        <v>423</v>
      </c>
      <c r="C148" s="1">
        <v>3111</v>
      </c>
      <c r="D148" s="1">
        <v>1040</v>
      </c>
      <c r="E148" s="25" t="s">
        <v>310</v>
      </c>
      <c r="F148" s="197" t="s">
        <v>233</v>
      </c>
      <c r="G148" s="33"/>
      <c r="H148" s="119"/>
      <c r="I148" s="116"/>
      <c r="J148" s="116"/>
      <c r="K148" s="116"/>
      <c r="L148" s="116"/>
      <c r="M148" s="116"/>
      <c r="N148" s="117">
        <f>N150</f>
        <v>0</v>
      </c>
      <c r="O148" s="117">
        <f>O150</f>
        <v>0</v>
      </c>
      <c r="P148" s="117">
        <f>P150</f>
        <v>0</v>
      </c>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48"/>
      <c r="EK148" s="48"/>
      <c r="EL148" s="48"/>
      <c r="EM148" s="48"/>
      <c r="EN148" s="48"/>
      <c r="EO148" s="48"/>
      <c r="EP148" s="48"/>
      <c r="EQ148" s="48"/>
      <c r="ER148" s="48"/>
      <c r="ES148" s="48"/>
      <c r="ET148" s="48"/>
      <c r="EU148" s="48"/>
      <c r="EV148" s="48"/>
      <c r="EW148" s="48"/>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row>
    <row r="149" spans="1:183" s="48" customFormat="1" ht="161.25" hidden="1" customHeight="1" x14ac:dyDescent="0.2">
      <c r="A149" s="47"/>
      <c r="B149" s="39" t="s">
        <v>424</v>
      </c>
      <c r="C149" s="40">
        <v>7691</v>
      </c>
      <c r="D149" s="40"/>
      <c r="E149" s="25" t="s">
        <v>255</v>
      </c>
      <c r="F149" s="188" t="s">
        <v>558</v>
      </c>
      <c r="G149" s="195"/>
      <c r="H149" s="186"/>
      <c r="I149" s="178"/>
      <c r="J149" s="178"/>
      <c r="K149" s="178"/>
      <c r="L149" s="178"/>
      <c r="M149" s="178"/>
      <c r="N149" s="174"/>
      <c r="O149" s="174"/>
      <c r="P149" s="176"/>
    </row>
    <row r="150" spans="1:183" s="48" customFormat="1" ht="69" hidden="1" customHeight="1" x14ac:dyDescent="0.2">
      <c r="A150" s="47"/>
      <c r="B150" s="39"/>
      <c r="C150" s="33"/>
      <c r="D150" s="33"/>
      <c r="E150" s="33"/>
      <c r="F150" s="197" t="s">
        <v>354</v>
      </c>
      <c r="G150" s="195"/>
      <c r="H150" s="186"/>
      <c r="I150" s="177">
        <f>I151</f>
        <v>0</v>
      </c>
      <c r="J150" s="177">
        <f>J151</f>
        <v>0</v>
      </c>
      <c r="K150" s="177">
        <f>K151</f>
        <v>0</v>
      </c>
      <c r="L150" s="177">
        <f>L151</f>
        <v>0</v>
      </c>
      <c r="M150" s="178"/>
      <c r="N150" s="177">
        <f>N152</f>
        <v>0</v>
      </c>
      <c r="O150" s="177">
        <f>O152</f>
        <v>0</v>
      </c>
      <c r="P150" s="177">
        <f>P152</f>
        <v>0</v>
      </c>
    </row>
    <row r="151" spans="1:183" s="48" customFormat="1" ht="69" hidden="1" customHeight="1" x14ac:dyDescent="0.2">
      <c r="A151" s="47"/>
      <c r="B151" s="39" t="s">
        <v>309</v>
      </c>
      <c r="C151" s="33"/>
      <c r="D151" s="33"/>
      <c r="E151" s="33"/>
      <c r="F151" s="188" t="s">
        <v>522</v>
      </c>
      <c r="G151" s="195"/>
      <c r="H151" s="186"/>
      <c r="I151" s="174"/>
      <c r="J151" s="174"/>
      <c r="K151" s="174"/>
      <c r="L151" s="174"/>
      <c r="M151" s="178"/>
      <c r="N151" s="177"/>
      <c r="O151" s="177"/>
      <c r="P151" s="177"/>
    </row>
    <row r="152" spans="1:183" s="48" customFormat="1" ht="45" hidden="1" customHeight="1" x14ac:dyDescent="0.2">
      <c r="A152" s="47"/>
      <c r="B152" s="33"/>
      <c r="C152" s="33"/>
      <c r="D152" s="33"/>
      <c r="E152" s="33"/>
      <c r="F152" s="188" t="s">
        <v>418</v>
      </c>
      <c r="G152" s="195"/>
      <c r="H152" s="186"/>
      <c r="I152" s="178"/>
      <c r="J152" s="178"/>
      <c r="K152" s="178"/>
      <c r="L152" s="178"/>
      <c r="M152" s="178"/>
      <c r="N152" s="174"/>
      <c r="O152" s="174"/>
      <c r="P152" s="174"/>
    </row>
    <row r="153" spans="1:183" s="48" customFormat="1" ht="141.75" customHeight="1" x14ac:dyDescent="0.2">
      <c r="A153" s="47"/>
      <c r="B153" s="109" t="s">
        <v>309</v>
      </c>
      <c r="C153" s="109" t="s">
        <v>565</v>
      </c>
      <c r="D153" s="109" t="s">
        <v>154</v>
      </c>
      <c r="E153" s="44" t="s">
        <v>566</v>
      </c>
      <c r="F153" s="188" t="s">
        <v>596</v>
      </c>
      <c r="G153" s="195"/>
      <c r="H153" s="186"/>
      <c r="I153" s="178">
        <v>1550800</v>
      </c>
      <c r="J153" s="178"/>
      <c r="K153" s="178">
        <v>224000</v>
      </c>
      <c r="L153" s="174">
        <v>163941.53</v>
      </c>
      <c r="M153" s="178"/>
      <c r="N153" s="174"/>
      <c r="O153" s="174"/>
      <c r="P153" s="174"/>
    </row>
    <row r="154" spans="1:183" s="48" customFormat="1" ht="69" customHeight="1" x14ac:dyDescent="0.2">
      <c r="A154" s="47"/>
      <c r="B154" s="109" t="s">
        <v>419</v>
      </c>
      <c r="C154" s="109" t="s">
        <v>567</v>
      </c>
      <c r="D154" s="109" t="s">
        <v>154</v>
      </c>
      <c r="E154" s="44" t="s">
        <v>460</v>
      </c>
      <c r="F154" s="188" t="s">
        <v>597</v>
      </c>
      <c r="G154" s="195"/>
      <c r="H154" s="186"/>
      <c r="I154" s="178">
        <v>127500</v>
      </c>
      <c r="J154" s="178"/>
      <c r="K154" s="178">
        <v>22000</v>
      </c>
      <c r="L154" s="178">
        <v>2200</v>
      </c>
      <c r="M154" s="178"/>
      <c r="N154" s="174"/>
      <c r="O154" s="174"/>
      <c r="P154" s="174"/>
    </row>
    <row r="155" spans="1:183" s="55" customFormat="1" ht="25.5" customHeight="1" x14ac:dyDescent="0.2">
      <c r="A155" s="51"/>
      <c r="B155" s="136"/>
      <c r="C155" s="136"/>
      <c r="D155" s="136"/>
      <c r="E155" s="137" t="s">
        <v>238</v>
      </c>
      <c r="F155" s="198"/>
      <c r="G155" s="199"/>
      <c r="H155" s="200"/>
      <c r="I155" s="201">
        <f t="shared" ref="I155:P155" si="12">I140+I137+I150</f>
        <v>1678300</v>
      </c>
      <c r="J155" s="201">
        <f t="shared" si="12"/>
        <v>0</v>
      </c>
      <c r="K155" s="201">
        <f t="shared" si="12"/>
        <v>246000</v>
      </c>
      <c r="L155" s="201">
        <f t="shared" si="12"/>
        <v>166141.53</v>
      </c>
      <c r="M155" s="201">
        <f t="shared" si="12"/>
        <v>0</v>
      </c>
      <c r="N155" s="201">
        <f t="shared" si="12"/>
        <v>0</v>
      </c>
      <c r="O155" s="201">
        <f t="shared" si="12"/>
        <v>0</v>
      </c>
      <c r="P155" s="201">
        <f t="shared" si="12"/>
        <v>0</v>
      </c>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48"/>
      <c r="EK155" s="48"/>
      <c r="EL155" s="48"/>
      <c r="EM155" s="48"/>
      <c r="EN155" s="48"/>
      <c r="EO155" s="48"/>
      <c r="EP155" s="48"/>
      <c r="EQ155" s="48"/>
      <c r="ER155" s="48"/>
      <c r="ES155" s="48"/>
      <c r="ET155" s="48"/>
      <c r="EU155" s="48"/>
      <c r="EV155" s="48"/>
      <c r="EW155" s="48"/>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row>
    <row r="156" spans="1:183" ht="86.25" customHeight="1" x14ac:dyDescent="0.3">
      <c r="B156" s="17">
        <v>1000000</v>
      </c>
      <c r="C156" s="61"/>
      <c r="D156" s="61"/>
      <c r="E156" s="19" t="s">
        <v>146</v>
      </c>
      <c r="F156" s="188"/>
      <c r="G156" s="181"/>
      <c r="H156" s="187">
        <f>I156+M156</f>
        <v>0</v>
      </c>
      <c r="I156" s="178"/>
      <c r="J156" s="178"/>
      <c r="K156" s="178"/>
      <c r="L156" s="185"/>
      <c r="M156" s="185"/>
      <c r="N156" s="185"/>
      <c r="O156" s="185"/>
      <c r="P156" s="185"/>
    </row>
    <row r="157" spans="1:183" ht="56.25" hidden="1" x14ac:dyDescent="0.3">
      <c r="B157" s="62">
        <v>1010000</v>
      </c>
      <c r="C157" s="58"/>
      <c r="D157" s="58"/>
      <c r="E157" s="22" t="s">
        <v>146</v>
      </c>
      <c r="F157" s="188"/>
      <c r="G157" s="1"/>
      <c r="H157" s="151">
        <f>I157+M157</f>
        <v>0</v>
      </c>
      <c r="I157" s="116"/>
      <c r="J157" s="116"/>
      <c r="K157" s="116"/>
      <c r="L157" s="121"/>
      <c r="M157" s="121"/>
      <c r="N157" s="121"/>
      <c r="O157" s="121"/>
      <c r="P157" s="121"/>
    </row>
    <row r="158" spans="1:183" ht="72.75" customHeight="1" x14ac:dyDescent="0.2">
      <c r="B158" s="1"/>
      <c r="C158" s="1"/>
      <c r="D158" s="1"/>
      <c r="E158" s="1"/>
      <c r="F158" s="183" t="s">
        <v>573</v>
      </c>
      <c r="G158" s="181" t="s">
        <v>190</v>
      </c>
      <c r="H158" s="191">
        <f>I158+M158</f>
        <v>159500</v>
      </c>
      <c r="I158" s="176">
        <f>I160</f>
        <v>159500</v>
      </c>
      <c r="J158" s="176">
        <f t="shared" ref="J158:P158" si="13">J160</f>
        <v>0</v>
      </c>
      <c r="K158" s="176">
        <f t="shared" si="13"/>
        <v>63000</v>
      </c>
      <c r="L158" s="176">
        <f t="shared" si="13"/>
        <v>0</v>
      </c>
      <c r="M158" s="176">
        <f t="shared" si="13"/>
        <v>0</v>
      </c>
      <c r="N158" s="176">
        <f t="shared" si="13"/>
        <v>0</v>
      </c>
      <c r="O158" s="176">
        <f t="shared" si="13"/>
        <v>0</v>
      </c>
      <c r="P158" s="176">
        <f t="shared" si="13"/>
        <v>0</v>
      </c>
    </row>
    <row r="159" spans="1:183" ht="78" hidden="1" customHeight="1" x14ac:dyDescent="0.3">
      <c r="B159" s="34" t="s">
        <v>152</v>
      </c>
      <c r="C159" s="34" t="s">
        <v>153</v>
      </c>
      <c r="D159" s="34" t="s">
        <v>154</v>
      </c>
      <c r="E159" s="35" t="s">
        <v>155</v>
      </c>
      <c r="F159" s="188" t="s">
        <v>147</v>
      </c>
      <c r="G159" s="181"/>
      <c r="H159" s="187">
        <f>I159+M159</f>
        <v>0</v>
      </c>
      <c r="I159" s="174"/>
      <c r="J159" s="174"/>
      <c r="K159" s="174"/>
      <c r="L159" s="174"/>
      <c r="M159" s="185"/>
      <c r="N159" s="185"/>
      <c r="O159" s="185"/>
      <c r="P159" s="185"/>
    </row>
    <row r="160" spans="1:183" ht="57.75" customHeight="1" x14ac:dyDescent="0.2">
      <c r="B160" s="109" t="s">
        <v>152</v>
      </c>
      <c r="C160" s="109" t="s">
        <v>153</v>
      </c>
      <c r="D160" s="109" t="s">
        <v>154</v>
      </c>
      <c r="E160" s="141" t="s">
        <v>155</v>
      </c>
      <c r="F160" s="188"/>
      <c r="G160" s="181"/>
      <c r="H160" s="187"/>
      <c r="I160" s="174">
        <v>159500</v>
      </c>
      <c r="J160" s="174"/>
      <c r="K160" s="174">
        <v>63000</v>
      </c>
      <c r="L160" s="178"/>
      <c r="M160" s="185"/>
      <c r="N160" s="185"/>
      <c r="O160" s="185"/>
      <c r="P160" s="185"/>
    </row>
    <row r="161" spans="1:17" ht="61.5" hidden="1" customHeight="1" x14ac:dyDescent="0.3">
      <c r="B161" s="34"/>
      <c r="C161" s="34"/>
      <c r="D161" s="34"/>
      <c r="E161" s="35"/>
      <c r="F161" s="188"/>
      <c r="G161" s="181"/>
      <c r="H161" s="187"/>
      <c r="I161" s="174"/>
      <c r="J161" s="174"/>
      <c r="K161" s="174"/>
      <c r="L161" s="174"/>
      <c r="M161" s="185"/>
      <c r="N161" s="185"/>
      <c r="O161" s="185"/>
      <c r="P161" s="185"/>
    </row>
    <row r="162" spans="1:17" s="48" customFormat="1" ht="56.25" customHeight="1" x14ac:dyDescent="0.2">
      <c r="A162" s="47"/>
      <c r="B162" s="33"/>
      <c r="C162" s="33"/>
      <c r="D162" s="33"/>
      <c r="E162" s="33"/>
      <c r="F162" s="183" t="s">
        <v>291</v>
      </c>
      <c r="G162" s="202"/>
      <c r="H162" s="191"/>
      <c r="I162" s="176">
        <f>I163+I165+I166+I167+I168</f>
        <v>264160</v>
      </c>
      <c r="J162" s="176">
        <f>J163+J165+J166+J167+J168</f>
        <v>356430</v>
      </c>
      <c r="K162" s="176">
        <f>K163+K165+K166+K167+K168</f>
        <v>226630</v>
      </c>
      <c r="L162" s="176">
        <f>L163+L165+L166+L167+L168</f>
        <v>68600</v>
      </c>
      <c r="M162" s="176">
        <f>M163+M166+M167+M168</f>
        <v>0</v>
      </c>
      <c r="N162" s="176">
        <f>N163+N166+N167+N168</f>
        <v>0</v>
      </c>
      <c r="O162" s="176">
        <f>O163+O166+O167+O168</f>
        <v>0</v>
      </c>
      <c r="P162" s="176">
        <f>P163+P166+P167+P168</f>
        <v>0</v>
      </c>
    </row>
    <row r="163" spans="1:17" ht="84" customHeight="1" x14ac:dyDescent="0.4">
      <c r="B163" s="63" t="s">
        <v>148</v>
      </c>
      <c r="C163" s="63" t="s">
        <v>149</v>
      </c>
      <c r="D163" s="63" t="s">
        <v>150</v>
      </c>
      <c r="E163" s="60" t="s">
        <v>151</v>
      </c>
      <c r="F163" s="300" t="s">
        <v>598</v>
      </c>
      <c r="G163" s="203"/>
      <c r="H163" s="187">
        <f>I163+M163</f>
        <v>184200</v>
      </c>
      <c r="I163" s="204">
        <v>184200</v>
      </c>
      <c r="J163" s="204">
        <f>J164+J165</f>
        <v>0</v>
      </c>
      <c r="K163" s="204">
        <v>184200</v>
      </c>
      <c r="L163" s="204">
        <v>50700</v>
      </c>
      <c r="M163" s="205">
        <f>M164+M165</f>
        <v>0</v>
      </c>
      <c r="N163" s="205"/>
      <c r="O163" s="205"/>
      <c r="P163" s="205"/>
    </row>
    <row r="164" spans="1:17" ht="86.25" hidden="1" customHeight="1" x14ac:dyDescent="0.2">
      <c r="B164" s="1"/>
      <c r="C164" s="1"/>
      <c r="D164" s="1"/>
      <c r="E164" s="1"/>
      <c r="F164" s="188" t="s">
        <v>461</v>
      </c>
      <c r="G164" s="181"/>
      <c r="H164" s="187">
        <f>I164+M163</f>
        <v>0</v>
      </c>
      <c r="I164" s="174"/>
      <c r="J164" s="174"/>
      <c r="K164" s="174"/>
      <c r="L164" s="174"/>
      <c r="M164" s="185"/>
      <c r="N164" s="185"/>
      <c r="O164" s="185"/>
      <c r="P164" s="185"/>
    </row>
    <row r="165" spans="1:17" ht="34.5" hidden="1" customHeight="1" x14ac:dyDescent="0.2">
      <c r="B165" s="1"/>
      <c r="C165" s="1"/>
      <c r="D165" s="1"/>
      <c r="E165" s="1"/>
      <c r="F165" s="188"/>
      <c r="G165" s="181"/>
      <c r="H165" s="187">
        <f>I165+M164</f>
        <v>0</v>
      </c>
      <c r="I165" s="174"/>
      <c r="J165" s="174"/>
      <c r="K165" s="174"/>
      <c r="L165" s="174"/>
      <c r="M165" s="185"/>
      <c r="N165" s="185"/>
      <c r="O165" s="185"/>
      <c r="P165" s="185"/>
    </row>
    <row r="166" spans="1:17" ht="101.25" customHeight="1" x14ac:dyDescent="0.4">
      <c r="B166" s="34" t="s">
        <v>156</v>
      </c>
      <c r="C166" s="34" t="s">
        <v>157</v>
      </c>
      <c r="D166" s="34" t="s">
        <v>158</v>
      </c>
      <c r="E166" s="35" t="s">
        <v>159</v>
      </c>
      <c r="F166" s="190" t="s">
        <v>462</v>
      </c>
      <c r="G166" s="181"/>
      <c r="H166" s="187">
        <f>I166+M166</f>
        <v>39780</v>
      </c>
      <c r="I166" s="174">
        <v>39780</v>
      </c>
      <c r="J166" s="174">
        <v>238130</v>
      </c>
      <c r="K166" s="174">
        <v>27530</v>
      </c>
      <c r="L166" s="174">
        <v>5500</v>
      </c>
      <c r="M166" s="185"/>
      <c r="N166" s="185"/>
      <c r="O166" s="185"/>
      <c r="P166" s="185"/>
    </row>
    <row r="167" spans="1:17" ht="82.5" customHeight="1" x14ac:dyDescent="0.4">
      <c r="B167" s="34" t="s">
        <v>160</v>
      </c>
      <c r="C167" s="34" t="s">
        <v>161</v>
      </c>
      <c r="D167" s="34" t="s">
        <v>158</v>
      </c>
      <c r="E167" s="35" t="s">
        <v>162</v>
      </c>
      <c r="F167" s="190" t="s">
        <v>463</v>
      </c>
      <c r="G167" s="181"/>
      <c r="H167" s="187">
        <f>I167+M167</f>
        <v>28500</v>
      </c>
      <c r="I167" s="174">
        <v>28500</v>
      </c>
      <c r="J167" s="174">
        <v>92850</v>
      </c>
      <c r="K167" s="174">
        <v>14900</v>
      </c>
      <c r="L167" s="174">
        <v>12400</v>
      </c>
      <c r="M167" s="185"/>
      <c r="N167" s="185"/>
      <c r="O167" s="185"/>
      <c r="P167" s="185"/>
    </row>
    <row r="168" spans="1:17" ht="124.5" customHeight="1" x14ac:dyDescent="0.4">
      <c r="B168" s="34" t="s">
        <v>163</v>
      </c>
      <c r="C168" s="34" t="s">
        <v>164</v>
      </c>
      <c r="D168" s="34" t="s">
        <v>158</v>
      </c>
      <c r="E168" s="35" t="s">
        <v>165</v>
      </c>
      <c r="F168" s="190" t="s">
        <v>478</v>
      </c>
      <c r="G168" s="181"/>
      <c r="H168" s="187">
        <f>I168+M168</f>
        <v>11680</v>
      </c>
      <c r="I168" s="174">
        <v>11680</v>
      </c>
      <c r="J168" s="174">
        <v>25450</v>
      </c>
      <c r="K168" s="174">
        <v>0</v>
      </c>
      <c r="L168" s="174">
        <v>0</v>
      </c>
      <c r="M168" s="185"/>
      <c r="N168" s="185"/>
      <c r="O168" s="185"/>
      <c r="P168" s="185"/>
    </row>
    <row r="169" spans="1:17" ht="93" hidden="1" customHeight="1" x14ac:dyDescent="0.2">
      <c r="B169" s="39">
        <v>1017622</v>
      </c>
      <c r="C169" s="39">
        <v>7622</v>
      </c>
      <c r="D169" s="39" t="s">
        <v>166</v>
      </c>
      <c r="E169" s="44" t="s">
        <v>167</v>
      </c>
      <c r="F169" s="188"/>
      <c r="G169" s="181"/>
      <c r="H169" s="187">
        <f>I169+M169</f>
        <v>0</v>
      </c>
      <c r="I169" s="174"/>
      <c r="J169" s="174"/>
      <c r="K169" s="174"/>
      <c r="L169" s="174"/>
      <c r="M169" s="185"/>
      <c r="N169" s="174"/>
      <c r="O169" s="174"/>
      <c r="P169" s="174"/>
    </row>
    <row r="170" spans="1:17" ht="44.25" hidden="1" customHeight="1" x14ac:dyDescent="0.2">
      <c r="B170" s="39"/>
      <c r="C170" s="39"/>
      <c r="D170" s="39"/>
      <c r="E170" s="44"/>
      <c r="F170" s="197" t="s">
        <v>233</v>
      </c>
      <c r="G170" s="1"/>
      <c r="H170" s="151"/>
      <c r="I170" s="118">
        <f t="shared" ref="I170:P170" si="14">I172+I174+I175+I176+I171+I173</f>
        <v>0</v>
      </c>
      <c r="J170" s="118">
        <f t="shared" si="14"/>
        <v>30800</v>
      </c>
      <c r="K170" s="118"/>
      <c r="L170" s="118">
        <f t="shared" si="14"/>
        <v>0</v>
      </c>
      <c r="M170" s="118">
        <f t="shared" si="14"/>
        <v>0</v>
      </c>
      <c r="N170" s="118">
        <f t="shared" si="14"/>
        <v>0</v>
      </c>
      <c r="O170" s="118">
        <f t="shared" si="14"/>
        <v>0</v>
      </c>
      <c r="P170" s="118">
        <f t="shared" si="14"/>
        <v>0</v>
      </c>
      <c r="Q170" s="83">
        <f>Q172+Q174+Q175+Q176</f>
        <v>0</v>
      </c>
    </row>
    <row r="171" spans="1:17" ht="143.25" hidden="1" customHeight="1" x14ac:dyDescent="0.2">
      <c r="B171" s="39" t="s">
        <v>300</v>
      </c>
      <c r="C171" s="39" t="s">
        <v>302</v>
      </c>
      <c r="D171" s="39" t="s">
        <v>266</v>
      </c>
      <c r="E171" s="44" t="s">
        <v>301</v>
      </c>
      <c r="F171" s="188" t="s">
        <v>303</v>
      </c>
      <c r="G171" s="1"/>
      <c r="H171" s="151"/>
      <c r="I171" s="120"/>
      <c r="J171" s="120"/>
      <c r="K171" s="120"/>
      <c r="L171" s="120"/>
      <c r="M171" s="117"/>
      <c r="N171" s="117"/>
      <c r="O171" s="117"/>
      <c r="P171" s="117"/>
      <c r="Q171" s="107"/>
    </row>
    <row r="172" spans="1:17" ht="70.5" hidden="1" customHeight="1" x14ac:dyDescent="0.25">
      <c r="B172" s="38" t="s">
        <v>156</v>
      </c>
      <c r="C172" s="38" t="s">
        <v>157</v>
      </c>
      <c r="D172" s="97" t="s">
        <v>158</v>
      </c>
      <c r="E172" s="31" t="s">
        <v>269</v>
      </c>
      <c r="F172" s="188" t="s">
        <v>304</v>
      </c>
      <c r="G172" s="1"/>
      <c r="H172" s="151"/>
      <c r="I172" s="120"/>
      <c r="J172" s="120">
        <v>17000</v>
      </c>
      <c r="K172" s="120"/>
      <c r="L172" s="120"/>
      <c r="M172" s="121"/>
      <c r="N172" s="121"/>
      <c r="O172" s="121"/>
      <c r="P172" s="121"/>
    </row>
    <row r="173" spans="1:17" ht="70.5" hidden="1" customHeight="1" x14ac:dyDescent="0.25">
      <c r="B173" s="38" t="s">
        <v>160</v>
      </c>
      <c r="C173" s="38" t="s">
        <v>161</v>
      </c>
      <c r="D173" s="97" t="s">
        <v>158</v>
      </c>
      <c r="E173" s="31" t="s">
        <v>162</v>
      </c>
      <c r="F173" s="188" t="s">
        <v>307</v>
      </c>
      <c r="G173" s="1"/>
      <c r="H173" s="151"/>
      <c r="I173" s="120"/>
      <c r="J173" s="120"/>
      <c r="K173" s="120"/>
      <c r="L173" s="120"/>
      <c r="M173" s="121"/>
      <c r="N173" s="121"/>
      <c r="O173" s="121"/>
      <c r="P173" s="121"/>
    </row>
    <row r="174" spans="1:17" ht="33" hidden="1" customHeight="1" x14ac:dyDescent="0.2">
      <c r="B174" s="38" t="s">
        <v>270</v>
      </c>
      <c r="C174" s="38" t="s">
        <v>271</v>
      </c>
      <c r="D174" s="38" t="s">
        <v>158</v>
      </c>
      <c r="E174" s="25" t="s">
        <v>272</v>
      </c>
      <c r="F174" s="188" t="s">
        <v>305</v>
      </c>
      <c r="G174" s="1"/>
      <c r="H174" s="151"/>
      <c r="I174" s="120"/>
      <c r="J174" s="120">
        <v>13800</v>
      </c>
      <c r="K174" s="120"/>
      <c r="L174" s="120"/>
      <c r="M174" s="121"/>
      <c r="N174" s="121"/>
      <c r="O174" s="121"/>
      <c r="P174" s="121"/>
    </row>
    <row r="175" spans="1:17" ht="45" hidden="1" customHeight="1" x14ac:dyDescent="0.2">
      <c r="B175" s="38" t="s">
        <v>148</v>
      </c>
      <c r="C175" s="38" t="s">
        <v>149</v>
      </c>
      <c r="D175" s="38" t="s">
        <v>150</v>
      </c>
      <c r="E175" s="25" t="s">
        <v>151</v>
      </c>
      <c r="F175" s="188" t="s">
        <v>306</v>
      </c>
      <c r="G175" s="1"/>
      <c r="H175" s="151"/>
      <c r="I175" s="116"/>
      <c r="J175" s="116"/>
      <c r="K175" s="116"/>
      <c r="L175" s="120"/>
      <c r="M175" s="121"/>
      <c r="N175" s="121"/>
      <c r="O175" s="121"/>
      <c r="P175" s="121"/>
    </row>
    <row r="176" spans="1:17" ht="13.5" hidden="1" customHeight="1" x14ac:dyDescent="0.2">
      <c r="B176" s="38" t="s">
        <v>277</v>
      </c>
      <c r="C176" s="38" t="s">
        <v>278</v>
      </c>
      <c r="D176" s="38" t="s">
        <v>166</v>
      </c>
      <c r="E176" s="25" t="s">
        <v>167</v>
      </c>
      <c r="F176" s="188" t="s">
        <v>279</v>
      </c>
      <c r="G176" s="1"/>
      <c r="H176" s="151"/>
      <c r="I176" s="116"/>
      <c r="J176" s="116"/>
      <c r="K176" s="116"/>
      <c r="L176" s="120"/>
      <c r="M176" s="121"/>
      <c r="N176" s="121"/>
      <c r="O176" s="121"/>
      <c r="P176" s="121"/>
    </row>
    <row r="177" spans="1:16" ht="63.75" hidden="1" customHeight="1" x14ac:dyDescent="0.2">
      <c r="B177" s="38"/>
      <c r="C177" s="38"/>
      <c r="D177" s="38"/>
      <c r="E177" s="25"/>
      <c r="F177" s="183" t="s">
        <v>354</v>
      </c>
      <c r="G177" s="181"/>
      <c r="H177" s="185"/>
      <c r="I177" s="174">
        <f>I179+I180+I181+I182+I178</f>
        <v>0</v>
      </c>
      <c r="J177" s="174">
        <f t="shared" ref="J177:P177" si="15">J179+J180+J181+J182+J178</f>
        <v>0</v>
      </c>
      <c r="K177" s="174">
        <f t="shared" si="15"/>
        <v>0</v>
      </c>
      <c r="L177" s="174">
        <f t="shared" si="15"/>
        <v>0</v>
      </c>
      <c r="M177" s="174">
        <f t="shared" si="15"/>
        <v>0</v>
      </c>
      <c r="N177" s="174">
        <f t="shared" si="15"/>
        <v>0</v>
      </c>
      <c r="O177" s="174">
        <f t="shared" si="15"/>
        <v>0</v>
      </c>
      <c r="P177" s="174">
        <f t="shared" si="15"/>
        <v>0</v>
      </c>
    </row>
    <row r="178" spans="1:16" ht="45" hidden="1" customHeight="1" x14ac:dyDescent="0.2">
      <c r="B178" s="39" t="s">
        <v>361</v>
      </c>
      <c r="C178" s="39" t="s">
        <v>367</v>
      </c>
      <c r="D178" s="39"/>
      <c r="E178" s="44"/>
      <c r="F178" s="188" t="s">
        <v>465</v>
      </c>
      <c r="G178" s="181"/>
      <c r="H178" s="185"/>
      <c r="I178" s="174"/>
      <c r="J178" s="174"/>
      <c r="K178" s="174"/>
      <c r="L178" s="174"/>
      <c r="M178" s="174"/>
      <c r="N178" s="174"/>
      <c r="O178" s="174"/>
      <c r="P178" s="174"/>
    </row>
    <row r="179" spans="1:16" ht="84.75" hidden="1" customHeight="1" x14ac:dyDescent="0.2">
      <c r="B179" s="39" t="s">
        <v>148</v>
      </c>
      <c r="C179" s="39" t="s">
        <v>149</v>
      </c>
      <c r="D179" s="39" t="s">
        <v>150</v>
      </c>
      <c r="E179" s="44" t="s">
        <v>151</v>
      </c>
      <c r="F179" s="188" t="s">
        <v>464</v>
      </c>
      <c r="G179" s="181"/>
      <c r="H179" s="187"/>
      <c r="I179" s="174"/>
      <c r="J179" s="174"/>
      <c r="K179" s="174"/>
      <c r="L179" s="174"/>
      <c r="M179" s="185"/>
      <c r="N179" s="174"/>
      <c r="O179" s="174"/>
      <c r="P179" s="174"/>
    </row>
    <row r="180" spans="1:16" ht="87" hidden="1" customHeight="1" x14ac:dyDescent="0.2">
      <c r="B180" s="39" t="s">
        <v>156</v>
      </c>
      <c r="C180" s="39" t="s">
        <v>157</v>
      </c>
      <c r="D180" s="39" t="s">
        <v>158</v>
      </c>
      <c r="E180" s="44" t="s">
        <v>466</v>
      </c>
      <c r="F180" s="188" t="s">
        <v>523</v>
      </c>
      <c r="G180" s="181"/>
      <c r="H180" s="187"/>
      <c r="I180" s="174"/>
      <c r="J180" s="174"/>
      <c r="K180" s="174"/>
      <c r="L180" s="174"/>
      <c r="M180" s="185"/>
      <c r="N180" s="185"/>
      <c r="O180" s="185"/>
      <c r="P180" s="185"/>
    </row>
    <row r="181" spans="1:16" ht="72" hidden="1" customHeight="1" x14ac:dyDescent="0.2">
      <c r="B181" s="39" t="s">
        <v>160</v>
      </c>
      <c r="C181" s="39" t="s">
        <v>161</v>
      </c>
      <c r="D181" s="39" t="s">
        <v>158</v>
      </c>
      <c r="E181" s="44" t="s">
        <v>162</v>
      </c>
      <c r="F181" s="188" t="s">
        <v>524</v>
      </c>
      <c r="G181" s="181"/>
      <c r="H181" s="187"/>
      <c r="I181" s="174"/>
      <c r="J181" s="174"/>
      <c r="K181" s="174"/>
      <c r="L181" s="174"/>
      <c r="M181" s="185"/>
      <c r="N181" s="185"/>
      <c r="O181" s="185"/>
      <c r="P181" s="185"/>
    </row>
    <row r="182" spans="1:16" ht="49.5" hidden="1" customHeight="1" x14ac:dyDescent="0.2">
      <c r="B182" s="39" t="s">
        <v>277</v>
      </c>
      <c r="C182" s="39" t="s">
        <v>278</v>
      </c>
      <c r="D182" s="39" t="s">
        <v>166</v>
      </c>
      <c r="E182" s="44" t="s">
        <v>167</v>
      </c>
      <c r="F182" s="188" t="s">
        <v>525</v>
      </c>
      <c r="G182" s="181"/>
      <c r="H182" s="187"/>
      <c r="I182" s="174"/>
      <c r="J182" s="174"/>
      <c r="K182" s="174"/>
      <c r="L182" s="174"/>
      <c r="M182" s="185"/>
      <c r="N182" s="185"/>
      <c r="O182" s="185"/>
      <c r="P182" s="185"/>
    </row>
    <row r="183" spans="1:16" ht="70.5" hidden="1" customHeight="1" x14ac:dyDescent="0.2">
      <c r="B183" s="39"/>
      <c r="C183" s="39"/>
      <c r="D183" s="39"/>
      <c r="E183" s="44"/>
      <c r="F183" s="183" t="s">
        <v>349</v>
      </c>
      <c r="G183" s="181"/>
      <c r="H183" s="187"/>
      <c r="I183" s="177">
        <f t="shared" ref="I183:P183" si="16">I185+I186+I187+I188+I189+I190+I184</f>
        <v>0</v>
      </c>
      <c r="J183" s="177">
        <f t="shared" si="16"/>
        <v>0</v>
      </c>
      <c r="K183" s="177">
        <f t="shared" si="16"/>
        <v>0</v>
      </c>
      <c r="L183" s="177">
        <f>L185+L186+L187+L188+L189+L190+L184</f>
        <v>0</v>
      </c>
      <c r="M183" s="177">
        <f t="shared" si="16"/>
        <v>0</v>
      </c>
      <c r="N183" s="177">
        <f t="shared" si="16"/>
        <v>0</v>
      </c>
      <c r="O183" s="177">
        <f t="shared" si="16"/>
        <v>0</v>
      </c>
      <c r="P183" s="177">
        <f t="shared" si="16"/>
        <v>0</v>
      </c>
    </row>
    <row r="184" spans="1:16" ht="73.5" hidden="1" customHeight="1" x14ac:dyDescent="0.4">
      <c r="B184" s="34" t="s">
        <v>386</v>
      </c>
      <c r="C184" s="34" t="s">
        <v>384</v>
      </c>
      <c r="D184" s="29" t="s">
        <v>371</v>
      </c>
      <c r="E184" s="31" t="s">
        <v>394</v>
      </c>
      <c r="F184" s="194" t="s">
        <v>359</v>
      </c>
      <c r="G184" s="181"/>
      <c r="H184" s="187"/>
      <c r="I184" s="174"/>
      <c r="J184" s="174"/>
      <c r="K184" s="174"/>
      <c r="L184" s="174"/>
      <c r="M184" s="185"/>
      <c r="N184" s="185"/>
      <c r="O184" s="185"/>
      <c r="P184" s="185"/>
    </row>
    <row r="185" spans="1:16" ht="104.25" hidden="1" customHeight="1" x14ac:dyDescent="0.2">
      <c r="B185" s="39" t="s">
        <v>300</v>
      </c>
      <c r="C185" s="39" t="s">
        <v>302</v>
      </c>
      <c r="D185" s="39" t="s">
        <v>266</v>
      </c>
      <c r="E185" s="44" t="s">
        <v>301</v>
      </c>
      <c r="F185" s="188" t="s">
        <v>368</v>
      </c>
      <c r="G185" s="181"/>
      <c r="H185" s="187"/>
      <c r="I185" s="174"/>
      <c r="J185" s="174"/>
      <c r="K185" s="174"/>
      <c r="L185" s="174"/>
      <c r="M185" s="185"/>
      <c r="N185" s="185"/>
      <c r="O185" s="185"/>
      <c r="P185" s="185"/>
    </row>
    <row r="186" spans="1:16" ht="43.5" hidden="1" customHeight="1" x14ac:dyDescent="0.2">
      <c r="B186" s="39" t="s">
        <v>363</v>
      </c>
      <c r="C186" s="39" t="s">
        <v>360</v>
      </c>
      <c r="D186" s="39" t="s">
        <v>473</v>
      </c>
      <c r="E186" s="44" t="s">
        <v>474</v>
      </c>
      <c r="F186" s="188" t="s">
        <v>368</v>
      </c>
      <c r="G186" s="181"/>
      <c r="H186" s="187"/>
      <c r="I186" s="174"/>
      <c r="J186" s="174"/>
      <c r="K186" s="174"/>
      <c r="L186" s="174"/>
      <c r="M186" s="185"/>
      <c r="N186" s="185"/>
      <c r="O186" s="185"/>
      <c r="P186" s="185"/>
    </row>
    <row r="187" spans="1:16" ht="43.5" hidden="1" customHeight="1" x14ac:dyDescent="0.2">
      <c r="B187" s="39" t="s">
        <v>361</v>
      </c>
      <c r="C187" s="39" t="s">
        <v>367</v>
      </c>
      <c r="D187" s="39" t="s">
        <v>473</v>
      </c>
      <c r="E187" s="44" t="s">
        <v>472</v>
      </c>
      <c r="F187" s="188" t="s">
        <v>368</v>
      </c>
      <c r="G187" s="181"/>
      <c r="H187" s="187"/>
      <c r="I187" s="174"/>
      <c r="J187" s="174"/>
      <c r="K187" s="174"/>
      <c r="L187" s="174"/>
      <c r="M187" s="185"/>
      <c r="N187" s="185"/>
      <c r="O187" s="185"/>
      <c r="P187" s="185"/>
    </row>
    <row r="188" spans="1:16" ht="81.75" hidden="1" customHeight="1" x14ac:dyDescent="0.2">
      <c r="B188" s="39" t="s">
        <v>364</v>
      </c>
      <c r="C188" s="39" t="s">
        <v>366</v>
      </c>
      <c r="D188" s="39" t="s">
        <v>471</v>
      </c>
      <c r="E188" s="44" t="s">
        <v>470</v>
      </c>
      <c r="F188" s="188" t="s">
        <v>368</v>
      </c>
      <c r="G188" s="181"/>
      <c r="H188" s="187"/>
      <c r="I188" s="174"/>
      <c r="J188" s="174"/>
      <c r="K188" s="174"/>
      <c r="L188" s="174"/>
      <c r="M188" s="185"/>
      <c r="N188" s="185"/>
      <c r="O188" s="185"/>
      <c r="P188" s="185"/>
    </row>
    <row r="189" spans="1:16" ht="75.75" hidden="1" customHeight="1" x14ac:dyDescent="0.2">
      <c r="B189" s="39" t="s">
        <v>362</v>
      </c>
      <c r="C189" s="39" t="s">
        <v>365</v>
      </c>
      <c r="D189" s="39" t="s">
        <v>150</v>
      </c>
      <c r="E189" s="44" t="s">
        <v>469</v>
      </c>
      <c r="F189" s="188" t="s">
        <v>368</v>
      </c>
      <c r="G189" s="181"/>
      <c r="H189" s="187"/>
      <c r="I189" s="174"/>
      <c r="J189" s="174"/>
      <c r="K189" s="174"/>
      <c r="L189" s="174"/>
      <c r="M189" s="185"/>
      <c r="N189" s="185"/>
      <c r="O189" s="185"/>
      <c r="P189" s="185"/>
    </row>
    <row r="190" spans="1:16" ht="88.5" hidden="1" customHeight="1" x14ac:dyDescent="0.2">
      <c r="B190" s="39" t="s">
        <v>270</v>
      </c>
      <c r="C190" s="39" t="s">
        <v>271</v>
      </c>
      <c r="D190" s="39" t="s">
        <v>468</v>
      </c>
      <c r="E190" s="44" t="s">
        <v>467</v>
      </c>
      <c r="F190" s="188" t="s">
        <v>368</v>
      </c>
      <c r="G190" s="181"/>
      <c r="H190" s="187"/>
      <c r="I190" s="174"/>
      <c r="J190" s="174"/>
      <c r="K190" s="174"/>
      <c r="L190" s="174"/>
      <c r="M190" s="185"/>
      <c r="N190" s="185"/>
      <c r="O190" s="185"/>
      <c r="P190" s="185"/>
    </row>
    <row r="191" spans="1:16" s="55" customFormat="1" ht="36.75" customHeight="1" x14ac:dyDescent="0.2">
      <c r="A191" s="51"/>
      <c r="B191" s="52"/>
      <c r="C191" s="52"/>
      <c r="D191" s="52"/>
      <c r="E191" s="53" t="s">
        <v>7</v>
      </c>
      <c r="F191" s="302"/>
      <c r="G191" s="207"/>
      <c r="H191" s="150">
        <f>I191+M191</f>
        <v>423660</v>
      </c>
      <c r="I191" s="122">
        <f t="shared" ref="I191:P191" si="17">I162+I158+I170+I177+I183</f>
        <v>423660</v>
      </c>
      <c r="J191" s="122">
        <f t="shared" si="17"/>
        <v>387230</v>
      </c>
      <c r="K191" s="122">
        <f t="shared" si="17"/>
        <v>289630</v>
      </c>
      <c r="L191" s="122">
        <f t="shared" si="17"/>
        <v>68600</v>
      </c>
      <c r="M191" s="122">
        <f t="shared" si="17"/>
        <v>0</v>
      </c>
      <c r="N191" s="122">
        <f t="shared" si="17"/>
        <v>0</v>
      </c>
      <c r="O191" s="122">
        <f t="shared" si="17"/>
        <v>0</v>
      </c>
      <c r="P191" s="122">
        <f t="shared" si="17"/>
        <v>0</v>
      </c>
    </row>
    <row r="192" spans="1:16" ht="104.25" customHeight="1" x14ac:dyDescent="0.3">
      <c r="B192" s="17">
        <v>1200000</v>
      </c>
      <c r="C192" s="23"/>
      <c r="D192" s="23"/>
      <c r="E192" s="19" t="s">
        <v>200</v>
      </c>
      <c r="F192" s="188"/>
      <c r="G192" s="1"/>
      <c r="H192" s="306"/>
      <c r="I192" s="116"/>
      <c r="J192" s="116"/>
      <c r="K192" s="116"/>
      <c r="L192" s="115"/>
      <c r="M192" s="115"/>
      <c r="N192" s="115"/>
      <c r="O192" s="115"/>
      <c r="P192" s="115"/>
    </row>
    <row r="193" spans="2:17" ht="114" hidden="1" customHeight="1" x14ac:dyDescent="0.3">
      <c r="B193" s="20">
        <v>1210000</v>
      </c>
      <c r="C193" s="24"/>
      <c r="D193" s="24"/>
      <c r="E193" s="22" t="s">
        <v>201</v>
      </c>
      <c r="F193" s="188"/>
      <c r="G193" s="1"/>
      <c r="H193" s="306"/>
      <c r="I193" s="116"/>
      <c r="J193" s="116"/>
      <c r="K193" s="116"/>
      <c r="L193" s="115"/>
      <c r="M193" s="115"/>
      <c r="N193" s="115"/>
      <c r="O193" s="115"/>
      <c r="P193" s="115"/>
    </row>
    <row r="194" spans="2:17" ht="99" customHeight="1" x14ac:dyDescent="0.2">
      <c r="B194" s="1"/>
      <c r="C194" s="1"/>
      <c r="D194" s="1"/>
      <c r="E194" s="1"/>
      <c r="F194" s="183" t="s">
        <v>599</v>
      </c>
      <c r="G194" s="1" t="s">
        <v>16</v>
      </c>
      <c r="H194" s="150">
        <f>I194+M194</f>
        <v>6813400</v>
      </c>
      <c r="I194" s="124">
        <f>I211+I228</f>
        <v>6813400</v>
      </c>
      <c r="J194" s="124">
        <f>J211+J228</f>
        <v>0</v>
      </c>
      <c r="K194" s="124">
        <f>K211+K228</f>
        <v>3697562</v>
      </c>
      <c r="L194" s="124">
        <f>L211+L228</f>
        <v>3143010.75</v>
      </c>
      <c r="M194" s="124">
        <f>M195+M211+M228</f>
        <v>0</v>
      </c>
      <c r="N194" s="124">
        <f>N195+N209+N211+N228+N210</f>
        <v>0</v>
      </c>
      <c r="O194" s="124">
        <f>O195+O209+O211+O228+O210</f>
        <v>0</v>
      </c>
      <c r="P194" s="124">
        <f>P195+P209+P211+P228+P210</f>
        <v>0</v>
      </c>
      <c r="Q194" s="93">
        <f>Q195+Q201+Q209+Q211+Q249+Q248+Q233</f>
        <v>0</v>
      </c>
    </row>
    <row r="195" spans="2:17" ht="74.25" hidden="1" customHeight="1" x14ac:dyDescent="0.3">
      <c r="B195" s="34" t="s">
        <v>39</v>
      </c>
      <c r="C195" s="34" t="s">
        <v>40</v>
      </c>
      <c r="D195" s="34" t="s">
        <v>247</v>
      </c>
      <c r="E195" s="35" t="s">
        <v>41</v>
      </c>
      <c r="F195" s="188" t="s">
        <v>436</v>
      </c>
      <c r="G195" s="181"/>
      <c r="H195" s="191">
        <f>I195+M195</f>
        <v>0</v>
      </c>
      <c r="I195" s="177">
        <f>I205+I206+I207</f>
        <v>0</v>
      </c>
      <c r="J195" s="177">
        <f>J205+J206+J207</f>
        <v>0</v>
      </c>
      <c r="K195" s="177">
        <f>K205+K206+K207</f>
        <v>0</v>
      </c>
      <c r="L195" s="177">
        <f>L205+L206+L207</f>
        <v>0</v>
      </c>
      <c r="M195" s="177">
        <f>M196+M199+M197+M198+M200</f>
        <v>0</v>
      </c>
      <c r="N195" s="177">
        <f>N196+N199+N197+N198+N200</f>
        <v>0</v>
      </c>
      <c r="O195" s="177">
        <f>O196+O199+O197+O198+O200</f>
        <v>0</v>
      </c>
      <c r="P195" s="177">
        <f>P196+P199+P197+P198+P200</f>
        <v>0</v>
      </c>
      <c r="Q195" s="86">
        <f>Q196+Q199+Q197+Q198+Q200</f>
        <v>0</v>
      </c>
    </row>
    <row r="196" spans="2:17" ht="54.75" hidden="1" customHeight="1" x14ac:dyDescent="0.3">
      <c r="B196" s="34"/>
      <c r="C196" s="34"/>
      <c r="D196" s="34"/>
      <c r="E196" s="35"/>
      <c r="F196" s="188" t="s">
        <v>316</v>
      </c>
      <c r="G196" s="181"/>
      <c r="H196" s="191"/>
      <c r="I196" s="178"/>
      <c r="J196" s="178"/>
      <c r="K196" s="178"/>
      <c r="L196" s="174"/>
      <c r="M196" s="186"/>
      <c r="N196" s="176"/>
      <c r="O196" s="186"/>
      <c r="P196" s="186"/>
    </row>
    <row r="197" spans="2:17" ht="46.5" hidden="1" customHeight="1" x14ac:dyDescent="0.3">
      <c r="B197" s="34"/>
      <c r="C197" s="34"/>
      <c r="D197" s="34"/>
      <c r="E197" s="35"/>
      <c r="F197" s="188" t="s">
        <v>316</v>
      </c>
      <c r="G197" s="181"/>
      <c r="H197" s="191"/>
      <c r="I197" s="178"/>
      <c r="J197" s="178"/>
      <c r="K197" s="178"/>
      <c r="L197" s="174"/>
      <c r="M197" s="186"/>
      <c r="N197" s="176"/>
      <c r="O197" s="186"/>
      <c r="P197" s="186"/>
    </row>
    <row r="198" spans="2:17" ht="46.5" hidden="1" customHeight="1" x14ac:dyDescent="0.3">
      <c r="B198" s="34"/>
      <c r="C198" s="34"/>
      <c r="D198" s="34"/>
      <c r="E198" s="35"/>
      <c r="F198" s="188" t="s">
        <v>316</v>
      </c>
      <c r="G198" s="181"/>
      <c r="H198" s="191"/>
      <c r="I198" s="178"/>
      <c r="J198" s="178"/>
      <c r="K198" s="178"/>
      <c r="L198" s="174"/>
      <c r="M198" s="186"/>
      <c r="N198" s="176"/>
      <c r="O198" s="186"/>
      <c r="P198" s="186"/>
    </row>
    <row r="199" spans="2:17" ht="48.75" hidden="1" customHeight="1" x14ac:dyDescent="0.3">
      <c r="B199" s="34"/>
      <c r="C199" s="34"/>
      <c r="D199" s="34"/>
      <c r="E199" s="35"/>
      <c r="F199" s="188" t="s">
        <v>316</v>
      </c>
      <c r="G199" s="181"/>
      <c r="H199" s="191"/>
      <c r="I199" s="178"/>
      <c r="J199" s="178"/>
      <c r="K199" s="178"/>
      <c r="L199" s="185"/>
      <c r="M199" s="186"/>
      <c r="N199" s="177"/>
      <c r="O199" s="177"/>
      <c r="P199" s="177"/>
    </row>
    <row r="200" spans="2:17" ht="38.25" hidden="1" customHeight="1" x14ac:dyDescent="0.3">
      <c r="B200" s="34"/>
      <c r="C200" s="34"/>
      <c r="D200" s="34"/>
      <c r="E200" s="35"/>
      <c r="F200" s="188" t="s">
        <v>316</v>
      </c>
      <c r="G200" s="181"/>
      <c r="H200" s="191"/>
      <c r="I200" s="178"/>
      <c r="J200" s="178"/>
      <c r="K200" s="178"/>
      <c r="L200" s="185"/>
      <c r="M200" s="186"/>
      <c r="N200" s="177"/>
      <c r="O200" s="177"/>
      <c r="P200" s="177"/>
    </row>
    <row r="201" spans="2:17" ht="78.75" hidden="1" customHeight="1" x14ac:dyDescent="0.3">
      <c r="B201" s="34"/>
      <c r="C201" s="34"/>
      <c r="D201" s="34"/>
      <c r="E201" s="35"/>
      <c r="F201" s="188" t="s">
        <v>316</v>
      </c>
      <c r="G201" s="181"/>
      <c r="H201" s="191"/>
      <c r="I201" s="178"/>
      <c r="J201" s="178"/>
      <c r="K201" s="178"/>
      <c r="L201" s="185"/>
      <c r="M201" s="186"/>
      <c r="N201" s="176"/>
      <c r="O201" s="186"/>
      <c r="P201" s="177"/>
    </row>
    <row r="202" spans="2:17" ht="78.75" hidden="1" customHeight="1" x14ac:dyDescent="0.3">
      <c r="B202" s="34"/>
      <c r="C202" s="34"/>
      <c r="D202" s="34"/>
      <c r="E202" s="35"/>
      <c r="F202" s="188" t="s">
        <v>316</v>
      </c>
      <c r="G202" s="181"/>
      <c r="H202" s="191"/>
      <c r="I202" s="208"/>
      <c r="J202" s="208"/>
      <c r="K202" s="208"/>
      <c r="L202" s="208"/>
      <c r="M202" s="186"/>
      <c r="N202" s="176"/>
      <c r="O202" s="186"/>
      <c r="P202" s="177"/>
    </row>
    <row r="203" spans="2:17" ht="41.25" hidden="1" customHeight="1" x14ac:dyDescent="0.3">
      <c r="B203" s="34"/>
      <c r="C203" s="34"/>
      <c r="D203" s="34"/>
      <c r="E203" s="35"/>
      <c r="F203" s="188" t="s">
        <v>316</v>
      </c>
      <c r="G203" s="181"/>
      <c r="H203" s="191"/>
      <c r="I203" s="178"/>
      <c r="J203" s="178"/>
      <c r="K203" s="178"/>
      <c r="L203" s="174"/>
      <c r="M203" s="186"/>
      <c r="N203" s="176"/>
      <c r="O203" s="186"/>
      <c r="P203" s="177"/>
    </row>
    <row r="204" spans="2:17" ht="42.75" hidden="1" customHeight="1" x14ac:dyDescent="0.3">
      <c r="B204" s="34"/>
      <c r="C204" s="34"/>
      <c r="D204" s="34"/>
      <c r="E204" s="35"/>
      <c r="F204" s="188" t="s">
        <v>316</v>
      </c>
      <c r="G204" s="181"/>
      <c r="H204" s="191"/>
      <c r="I204" s="178"/>
      <c r="J204" s="178"/>
      <c r="K204" s="178"/>
      <c r="L204" s="185"/>
      <c r="M204" s="186"/>
      <c r="N204" s="176"/>
      <c r="O204" s="186"/>
      <c r="P204" s="177"/>
    </row>
    <row r="205" spans="2:17" ht="42.75" hidden="1" customHeight="1" x14ac:dyDescent="0.3">
      <c r="B205" s="34"/>
      <c r="C205" s="34"/>
      <c r="D205" s="34"/>
      <c r="E205" s="35"/>
      <c r="F205" s="188" t="s">
        <v>435</v>
      </c>
      <c r="G205" s="181"/>
      <c r="H205" s="191"/>
      <c r="I205" s="174"/>
      <c r="J205" s="174"/>
      <c r="K205" s="174"/>
      <c r="L205" s="174"/>
      <c r="M205" s="186"/>
      <c r="N205" s="176"/>
      <c r="O205" s="186"/>
      <c r="P205" s="177"/>
    </row>
    <row r="206" spans="2:17" ht="42.75" hidden="1" customHeight="1" x14ac:dyDescent="0.3">
      <c r="B206" s="34"/>
      <c r="C206" s="34"/>
      <c r="D206" s="34"/>
      <c r="E206" s="35"/>
      <c r="F206" s="188" t="s">
        <v>434</v>
      </c>
      <c r="G206" s="181"/>
      <c r="H206" s="191"/>
      <c r="I206" s="174"/>
      <c r="J206" s="174"/>
      <c r="K206" s="174"/>
      <c r="L206" s="174"/>
      <c r="M206" s="186"/>
      <c r="N206" s="176"/>
      <c r="O206" s="186"/>
      <c r="P206" s="177"/>
    </row>
    <row r="207" spans="2:17" ht="76.5" hidden="1" customHeight="1" x14ac:dyDescent="0.3">
      <c r="B207" s="34"/>
      <c r="C207" s="34"/>
      <c r="D207" s="34"/>
      <c r="E207" s="35"/>
      <c r="F207" s="188" t="s">
        <v>492</v>
      </c>
      <c r="G207" s="181"/>
      <c r="H207" s="191"/>
      <c r="I207" s="174"/>
      <c r="J207" s="174"/>
      <c r="K207" s="174"/>
      <c r="L207" s="185"/>
      <c r="M207" s="186"/>
      <c r="N207" s="176"/>
      <c r="O207" s="186"/>
      <c r="P207" s="177"/>
    </row>
    <row r="208" spans="2:17" ht="76.5" hidden="1" customHeight="1" x14ac:dyDescent="0.3">
      <c r="B208" s="34" t="s">
        <v>445</v>
      </c>
      <c r="C208" s="34" t="s">
        <v>446</v>
      </c>
      <c r="D208" s="34" t="s">
        <v>10</v>
      </c>
      <c r="E208" s="35" t="s">
        <v>283</v>
      </c>
      <c r="F208" s="188" t="s">
        <v>545</v>
      </c>
      <c r="G208" s="181"/>
      <c r="H208" s="191"/>
      <c r="I208" s="177"/>
      <c r="J208" s="177"/>
      <c r="K208" s="177"/>
      <c r="L208" s="186"/>
      <c r="M208" s="186"/>
      <c r="N208" s="176"/>
      <c r="O208" s="186"/>
      <c r="P208" s="177"/>
    </row>
    <row r="209" spans="2:16" ht="145.5" hidden="1" customHeight="1" x14ac:dyDescent="0.3">
      <c r="B209" s="98">
        <v>1217310</v>
      </c>
      <c r="C209" s="98">
        <v>7310</v>
      </c>
      <c r="D209" s="63" t="s">
        <v>21</v>
      </c>
      <c r="E209" s="35" t="s">
        <v>220</v>
      </c>
      <c r="F209" s="188" t="s">
        <v>527</v>
      </c>
      <c r="G209" s="181"/>
      <c r="H209" s="191"/>
      <c r="I209" s="178">
        <v>0</v>
      </c>
      <c r="J209" s="178"/>
      <c r="K209" s="178">
        <v>0</v>
      </c>
      <c r="L209" s="185">
        <v>0</v>
      </c>
      <c r="M209" s="186"/>
      <c r="N209" s="177"/>
      <c r="O209" s="177"/>
      <c r="P209" s="177"/>
    </row>
    <row r="210" spans="2:16" ht="67.5" hidden="1" customHeight="1" x14ac:dyDescent="0.3">
      <c r="B210" s="98"/>
      <c r="C210" s="98">
        <v>7310</v>
      </c>
      <c r="D210" s="63" t="s">
        <v>21</v>
      </c>
      <c r="E210" s="35"/>
      <c r="F210" s="188" t="s">
        <v>528</v>
      </c>
      <c r="G210" s="181"/>
      <c r="H210" s="191"/>
      <c r="I210" s="178"/>
      <c r="J210" s="178"/>
      <c r="K210" s="178"/>
      <c r="L210" s="185"/>
      <c r="M210" s="186"/>
      <c r="N210" s="177"/>
      <c r="O210" s="177"/>
      <c r="P210" s="177"/>
    </row>
    <row r="211" spans="2:16" ht="55.5" customHeight="1" x14ac:dyDescent="0.4">
      <c r="B211" s="34" t="s">
        <v>8</v>
      </c>
      <c r="C211" s="34" t="s">
        <v>9</v>
      </c>
      <c r="D211" s="36" t="s">
        <v>10</v>
      </c>
      <c r="E211" s="35" t="s">
        <v>11</v>
      </c>
      <c r="F211" s="209" t="s">
        <v>12</v>
      </c>
      <c r="G211" s="181"/>
      <c r="H211" s="191">
        <f>I211+M211</f>
        <v>3536400</v>
      </c>
      <c r="I211" s="307">
        <f>I212</f>
        <v>3536400</v>
      </c>
      <c r="J211" s="307">
        <f>J212</f>
        <v>0</v>
      </c>
      <c r="K211" s="307">
        <f>K212</f>
        <v>3151400</v>
      </c>
      <c r="L211" s="308">
        <f>L212</f>
        <v>2596850.71</v>
      </c>
      <c r="M211" s="210">
        <f>M212+M215+M217+M224+M225+M226+M227+M218+M216+M220</f>
        <v>0</v>
      </c>
      <c r="N211" s="177">
        <f>N212+N215+N217+N224+N225+N226+N227+N223</f>
        <v>0</v>
      </c>
      <c r="O211" s="177">
        <f>O212+O215+O217+O224+O225+O226+O227+O223</f>
        <v>0</v>
      </c>
      <c r="P211" s="177">
        <f>P212+P215+P217+P224+P225+P226+P227+P223</f>
        <v>0</v>
      </c>
    </row>
    <row r="212" spans="2:16" ht="106.5" customHeight="1" x14ac:dyDescent="0.2">
      <c r="B212" s="1"/>
      <c r="C212" s="1"/>
      <c r="D212" s="1"/>
      <c r="E212" s="1"/>
      <c r="F212" s="188" t="s">
        <v>603</v>
      </c>
      <c r="G212" s="181"/>
      <c r="H212" s="191"/>
      <c r="I212" s="178">
        <v>3536400</v>
      </c>
      <c r="J212" s="178"/>
      <c r="K212" s="178">
        <f>1340000+1811400</f>
        <v>3151400</v>
      </c>
      <c r="L212" s="211">
        <v>2596850.71</v>
      </c>
      <c r="M212" s="185">
        <v>0</v>
      </c>
      <c r="N212" s="185">
        <v>0</v>
      </c>
      <c r="O212" s="185">
        <v>0</v>
      </c>
      <c r="P212" s="185">
        <v>0</v>
      </c>
    </row>
    <row r="213" spans="2:16" ht="65.25" hidden="1" customHeight="1" x14ac:dyDescent="0.2">
      <c r="B213" s="1"/>
      <c r="C213" s="1"/>
      <c r="D213" s="1"/>
      <c r="E213" s="1"/>
      <c r="F213" s="188"/>
      <c r="G213" s="181"/>
      <c r="H213" s="191"/>
      <c r="I213" s="178"/>
      <c r="J213" s="178"/>
      <c r="K213" s="178"/>
      <c r="L213" s="185"/>
      <c r="M213" s="185">
        <v>0</v>
      </c>
      <c r="N213" s="185"/>
      <c r="O213" s="185"/>
      <c r="P213" s="185">
        <v>0</v>
      </c>
    </row>
    <row r="214" spans="2:16" ht="18.75" hidden="1" customHeight="1" x14ac:dyDescent="0.2">
      <c r="B214" s="1"/>
      <c r="C214" s="1"/>
      <c r="D214" s="1"/>
      <c r="E214" s="1"/>
      <c r="F214" s="188"/>
      <c r="G214" s="181"/>
      <c r="H214" s="191"/>
      <c r="I214" s="178"/>
      <c r="J214" s="178"/>
      <c r="K214" s="178"/>
      <c r="L214" s="185"/>
      <c r="M214" s="185"/>
      <c r="N214" s="185"/>
      <c r="O214" s="185"/>
      <c r="P214" s="185"/>
    </row>
    <row r="215" spans="2:16" ht="65.25" hidden="1" customHeight="1" x14ac:dyDescent="0.2">
      <c r="B215" s="1"/>
      <c r="C215" s="1"/>
      <c r="D215" s="1"/>
      <c r="E215" s="1"/>
      <c r="F215" s="188" t="s">
        <v>416</v>
      </c>
      <c r="G215" s="181"/>
      <c r="H215" s="191"/>
      <c r="I215" s="232"/>
      <c r="J215" s="232"/>
      <c r="K215" s="232"/>
      <c r="L215" s="211"/>
      <c r="M215" s="185"/>
      <c r="N215" s="185">
        <v>0</v>
      </c>
      <c r="O215" s="185">
        <v>0</v>
      </c>
      <c r="P215" s="185">
        <v>0</v>
      </c>
    </row>
    <row r="216" spans="2:16" ht="137.25" hidden="1" customHeight="1" x14ac:dyDescent="0.2">
      <c r="B216" s="1"/>
      <c r="C216" s="1"/>
      <c r="D216" s="1"/>
      <c r="E216" s="1"/>
      <c r="F216" s="188" t="s">
        <v>491</v>
      </c>
      <c r="G216" s="181"/>
      <c r="H216" s="191"/>
      <c r="I216" s="232"/>
      <c r="J216" s="232"/>
      <c r="K216" s="232"/>
      <c r="L216" s="211"/>
      <c r="M216" s="185"/>
      <c r="N216" s="185"/>
      <c r="O216" s="185"/>
      <c r="P216" s="185"/>
    </row>
    <row r="217" spans="2:16" ht="84.75" hidden="1" customHeight="1" x14ac:dyDescent="0.2">
      <c r="B217" s="1"/>
      <c r="C217" s="1"/>
      <c r="D217" s="1"/>
      <c r="E217" s="1"/>
      <c r="F217" s="188" t="s">
        <v>546</v>
      </c>
      <c r="G217" s="181"/>
      <c r="H217" s="191"/>
      <c r="I217" s="232"/>
      <c r="J217" s="232"/>
      <c r="K217" s="232"/>
      <c r="L217" s="211"/>
      <c r="M217" s="174"/>
      <c r="N217" s="174">
        <v>0</v>
      </c>
      <c r="O217" s="174">
        <v>0</v>
      </c>
      <c r="P217" s="174">
        <v>0</v>
      </c>
    </row>
    <row r="218" spans="2:16" ht="77.25" hidden="1" customHeight="1" x14ac:dyDescent="0.2">
      <c r="B218" s="1"/>
      <c r="C218" s="1"/>
      <c r="D218" s="1"/>
      <c r="E218" s="1"/>
      <c r="F218" s="188" t="s">
        <v>554</v>
      </c>
      <c r="G218" s="181"/>
      <c r="H218" s="191"/>
      <c r="I218" s="232"/>
      <c r="J218" s="232"/>
      <c r="K218" s="232"/>
      <c r="L218" s="211"/>
      <c r="M218" s="174"/>
      <c r="N218" s="174"/>
      <c r="O218" s="174"/>
      <c r="P218" s="174"/>
    </row>
    <row r="219" spans="2:16" ht="58.5" hidden="1" customHeight="1" x14ac:dyDescent="0.2">
      <c r="B219" s="1"/>
      <c r="C219" s="1"/>
      <c r="D219" s="1"/>
      <c r="E219" s="1"/>
      <c r="F219" s="188" t="s">
        <v>555</v>
      </c>
      <c r="G219" s="181"/>
      <c r="H219" s="191"/>
      <c r="I219" s="232"/>
      <c r="J219" s="232"/>
      <c r="K219" s="232"/>
      <c r="L219" s="211"/>
      <c r="M219" s="174"/>
      <c r="N219" s="174"/>
      <c r="O219" s="174"/>
      <c r="P219" s="174"/>
    </row>
    <row r="220" spans="2:16" ht="59.25" hidden="1" customHeight="1" x14ac:dyDescent="0.2">
      <c r="B220" s="1"/>
      <c r="C220" s="1"/>
      <c r="D220" s="1"/>
      <c r="E220" s="1"/>
      <c r="F220" s="188" t="s">
        <v>489</v>
      </c>
      <c r="G220" s="181"/>
      <c r="H220" s="191"/>
      <c r="I220" s="232">
        <f>41810-41810</f>
        <v>0</v>
      </c>
      <c r="J220" s="232"/>
      <c r="K220" s="232">
        <v>0</v>
      </c>
      <c r="L220" s="211">
        <v>0</v>
      </c>
      <c r="M220" s="174"/>
      <c r="N220" s="174"/>
      <c r="O220" s="174"/>
      <c r="P220" s="174"/>
    </row>
    <row r="221" spans="2:16" ht="53.25" hidden="1" customHeight="1" x14ac:dyDescent="0.2">
      <c r="B221" s="1"/>
      <c r="C221" s="1"/>
      <c r="D221" s="1"/>
      <c r="E221" s="1"/>
      <c r="F221" s="188" t="s">
        <v>532</v>
      </c>
      <c r="G221" s="181"/>
      <c r="H221" s="191"/>
      <c r="I221" s="232"/>
      <c r="J221" s="232"/>
      <c r="K221" s="232"/>
      <c r="L221" s="211"/>
      <c r="M221" s="174"/>
      <c r="N221" s="174"/>
      <c r="O221" s="174"/>
      <c r="P221" s="174"/>
    </row>
    <row r="222" spans="2:16" ht="53.25" hidden="1" customHeight="1" x14ac:dyDescent="0.2">
      <c r="B222" s="1"/>
      <c r="C222" s="1"/>
      <c r="D222" s="1"/>
      <c r="E222" s="1"/>
      <c r="F222" s="188" t="s">
        <v>533</v>
      </c>
      <c r="G222" s="181"/>
      <c r="H222" s="191"/>
      <c r="I222" s="232"/>
      <c r="J222" s="232"/>
      <c r="K222" s="232"/>
      <c r="L222" s="211"/>
      <c r="M222" s="174"/>
      <c r="N222" s="174"/>
      <c r="O222" s="174"/>
      <c r="P222" s="174"/>
    </row>
    <row r="223" spans="2:16" ht="53.25" hidden="1" customHeight="1" x14ac:dyDescent="0.2">
      <c r="B223" s="1"/>
      <c r="C223" s="1"/>
      <c r="D223" s="1"/>
      <c r="E223" s="1"/>
      <c r="F223" s="188" t="s">
        <v>534</v>
      </c>
      <c r="G223" s="181"/>
      <c r="H223" s="191"/>
      <c r="I223" s="232"/>
      <c r="J223" s="232"/>
      <c r="K223" s="232"/>
      <c r="L223" s="211"/>
      <c r="M223" s="174"/>
      <c r="N223" s="174"/>
      <c r="O223" s="174"/>
      <c r="P223" s="174"/>
    </row>
    <row r="224" spans="2:16" ht="45" hidden="1" customHeight="1" x14ac:dyDescent="0.2">
      <c r="B224" s="1"/>
      <c r="C224" s="1"/>
      <c r="D224" s="1"/>
      <c r="E224" s="1"/>
      <c r="F224" s="188" t="s">
        <v>432</v>
      </c>
      <c r="G224" s="181"/>
      <c r="H224" s="191"/>
      <c r="I224" s="178"/>
      <c r="J224" s="178"/>
      <c r="K224" s="178"/>
      <c r="L224" s="174"/>
      <c r="M224" s="174"/>
      <c r="N224" s="174"/>
      <c r="O224" s="174"/>
      <c r="P224" s="174"/>
    </row>
    <row r="225" spans="2:16" ht="87" hidden="1" customHeight="1" x14ac:dyDescent="0.2">
      <c r="B225" s="1"/>
      <c r="C225" s="1"/>
      <c r="D225" s="1"/>
      <c r="E225" s="1"/>
      <c r="F225" s="188" t="s">
        <v>433</v>
      </c>
      <c r="G225" s="181"/>
      <c r="H225" s="191"/>
      <c r="I225" s="178"/>
      <c r="J225" s="178"/>
      <c r="K225" s="178"/>
      <c r="L225" s="174"/>
      <c r="M225" s="174"/>
      <c r="N225" s="174"/>
      <c r="O225" s="174"/>
      <c r="P225" s="174"/>
    </row>
    <row r="226" spans="2:16" ht="70.5" hidden="1" customHeight="1" x14ac:dyDescent="0.2">
      <c r="B226" s="1"/>
      <c r="C226" s="1"/>
      <c r="D226" s="1"/>
      <c r="E226" s="1"/>
      <c r="F226" s="188"/>
      <c r="G226" s="181"/>
      <c r="H226" s="191"/>
      <c r="I226" s="178"/>
      <c r="J226" s="178"/>
      <c r="K226" s="178"/>
      <c r="L226" s="174"/>
      <c r="M226" s="174"/>
      <c r="N226" s="174"/>
      <c r="O226" s="174"/>
      <c r="P226" s="174"/>
    </row>
    <row r="227" spans="2:16" ht="57.75" hidden="1" customHeight="1" x14ac:dyDescent="0.2">
      <c r="B227" s="1"/>
      <c r="C227" s="1"/>
      <c r="D227" s="1"/>
      <c r="E227" s="1"/>
      <c r="F227" s="188" t="s">
        <v>490</v>
      </c>
      <c r="G227" s="181"/>
      <c r="H227" s="191"/>
      <c r="I227" s="178"/>
      <c r="J227" s="178"/>
      <c r="K227" s="178"/>
      <c r="L227" s="174"/>
      <c r="M227" s="174"/>
      <c r="N227" s="174"/>
      <c r="O227" s="174"/>
      <c r="P227" s="174"/>
    </row>
    <row r="228" spans="2:16" ht="70.5" customHeight="1" x14ac:dyDescent="0.3">
      <c r="B228" s="20">
        <v>1217693</v>
      </c>
      <c r="C228" s="20">
        <v>7693</v>
      </c>
      <c r="D228" s="32" t="s">
        <v>5</v>
      </c>
      <c r="E228" s="22" t="s">
        <v>13</v>
      </c>
      <c r="F228" s="188" t="s">
        <v>559</v>
      </c>
      <c r="G228" s="181"/>
      <c r="H228" s="191"/>
      <c r="I228" s="308">
        <f>I229+I230+I265+I266+I267+I268+I269+I271+I272+I273</f>
        <v>3277000</v>
      </c>
      <c r="J228" s="308">
        <f>J229+J230+J265+J266+J267+J268+J269</f>
        <v>0</v>
      </c>
      <c r="K228" s="308">
        <f>K229+K230+K265+K266+K267+K268+K269+K271+K272+K273</f>
        <v>546162</v>
      </c>
      <c r="L228" s="308">
        <f>L229+L230+L265+L266+L267+L268+L269+L271+L272+L273</f>
        <v>546160.04</v>
      </c>
      <c r="M228" s="246">
        <f>M229+M230+M265+M266+M267+M268+M269</f>
        <v>0</v>
      </c>
      <c r="N228" s="186">
        <v>0</v>
      </c>
      <c r="O228" s="186">
        <v>0</v>
      </c>
      <c r="P228" s="186">
        <v>0</v>
      </c>
    </row>
    <row r="229" spans="2:16" ht="30.75" hidden="1" customHeight="1" x14ac:dyDescent="0.2">
      <c r="B229" s="1"/>
      <c r="C229" s="1"/>
      <c r="D229" s="1"/>
      <c r="E229" s="1"/>
      <c r="F229" s="188" t="s">
        <v>327</v>
      </c>
      <c r="G229" s="181"/>
      <c r="H229" s="191"/>
      <c r="I229" s="178"/>
      <c r="J229" s="178"/>
      <c r="K229" s="178"/>
      <c r="L229" s="174"/>
      <c r="M229" s="185"/>
      <c r="N229" s="185">
        <v>0</v>
      </c>
      <c r="O229" s="185">
        <v>0</v>
      </c>
      <c r="P229" s="185">
        <v>0</v>
      </c>
    </row>
    <row r="230" spans="2:16" ht="79.5" customHeight="1" x14ac:dyDescent="0.2">
      <c r="B230" s="1"/>
      <c r="C230" s="1"/>
      <c r="D230" s="1"/>
      <c r="E230" s="1"/>
      <c r="F230" s="188" t="s">
        <v>328</v>
      </c>
      <c r="G230" s="181"/>
      <c r="H230" s="191"/>
      <c r="I230" s="178">
        <v>3277000</v>
      </c>
      <c r="J230" s="178"/>
      <c r="K230" s="178">
        <f>273081+273081</f>
        <v>546162</v>
      </c>
      <c r="L230" s="174">
        <v>546160.04</v>
      </c>
      <c r="M230" s="185"/>
      <c r="N230" s="185">
        <v>0</v>
      </c>
      <c r="O230" s="185">
        <v>0</v>
      </c>
      <c r="P230" s="185">
        <v>0</v>
      </c>
    </row>
    <row r="231" spans="2:16" ht="117" hidden="1" customHeight="1" x14ac:dyDescent="0.2">
      <c r="B231" s="1"/>
      <c r="C231" s="1"/>
      <c r="D231" s="1"/>
      <c r="E231" s="1"/>
      <c r="F231" s="188"/>
      <c r="G231" s="181"/>
      <c r="H231" s="191"/>
      <c r="I231" s="178"/>
      <c r="J231" s="178"/>
      <c r="K231" s="178"/>
      <c r="L231" s="185"/>
      <c r="M231" s="185"/>
      <c r="N231" s="178"/>
      <c r="O231" s="185"/>
      <c r="P231" s="174"/>
    </row>
    <row r="232" spans="2:16" ht="42" hidden="1" customHeight="1" x14ac:dyDescent="0.2">
      <c r="B232" s="1"/>
      <c r="C232" s="1"/>
      <c r="D232" s="1"/>
      <c r="E232" s="1"/>
      <c r="F232" s="188"/>
      <c r="G232" s="181"/>
      <c r="H232" s="191"/>
      <c r="I232" s="178"/>
      <c r="J232" s="178"/>
      <c r="K232" s="178"/>
      <c r="L232" s="185"/>
      <c r="M232" s="185"/>
      <c r="N232" s="178"/>
      <c r="O232" s="185"/>
      <c r="P232" s="174"/>
    </row>
    <row r="233" spans="2:16" ht="64.5" hidden="1" customHeight="1" x14ac:dyDescent="0.2">
      <c r="B233" s="102"/>
      <c r="C233" s="1"/>
      <c r="D233" s="38"/>
      <c r="E233" s="25"/>
      <c r="F233" s="188"/>
      <c r="G233" s="181"/>
      <c r="H233" s="191"/>
      <c r="I233" s="208"/>
      <c r="J233" s="208"/>
      <c r="K233" s="208"/>
      <c r="L233" s="212"/>
      <c r="M233" s="213"/>
      <c r="N233" s="178"/>
      <c r="O233" s="178"/>
      <c r="P233" s="178"/>
    </row>
    <row r="234" spans="2:16" ht="43.5" hidden="1" customHeight="1" x14ac:dyDescent="0.2">
      <c r="B234" s="1"/>
      <c r="C234" s="1"/>
      <c r="D234" s="1"/>
      <c r="E234" s="25"/>
      <c r="F234" s="188"/>
      <c r="G234" s="181"/>
      <c r="H234" s="191"/>
      <c r="I234" s="178"/>
      <c r="J234" s="178"/>
      <c r="K234" s="178"/>
      <c r="L234" s="174"/>
      <c r="M234" s="185"/>
      <c r="N234" s="178"/>
      <c r="O234" s="185"/>
      <c r="P234" s="185"/>
    </row>
    <row r="235" spans="2:16" ht="48" hidden="1" customHeight="1" x14ac:dyDescent="0.2">
      <c r="B235" s="1"/>
      <c r="C235" s="1"/>
      <c r="D235" s="1"/>
      <c r="E235" s="25"/>
      <c r="F235" s="188"/>
      <c r="G235" s="181"/>
      <c r="H235" s="191"/>
      <c r="I235" s="178"/>
      <c r="J235" s="178"/>
      <c r="K235" s="178"/>
      <c r="L235" s="174"/>
      <c r="M235" s="185"/>
      <c r="N235" s="178"/>
      <c r="O235" s="185"/>
      <c r="P235" s="185"/>
    </row>
    <row r="236" spans="2:16" ht="39.75" hidden="1" customHeight="1" x14ac:dyDescent="0.2">
      <c r="B236" s="1"/>
      <c r="C236" s="1"/>
      <c r="D236" s="1"/>
      <c r="E236" s="25"/>
      <c r="F236" s="188"/>
      <c r="G236" s="181"/>
      <c r="H236" s="191"/>
      <c r="I236" s="178"/>
      <c r="J236" s="178"/>
      <c r="K236" s="178"/>
      <c r="L236" s="174"/>
      <c r="M236" s="185"/>
      <c r="N236" s="178"/>
      <c r="O236" s="185"/>
      <c r="P236" s="185"/>
    </row>
    <row r="237" spans="2:16" ht="48.75" hidden="1" customHeight="1" x14ac:dyDescent="0.2">
      <c r="B237" s="1"/>
      <c r="C237" s="1"/>
      <c r="D237" s="1"/>
      <c r="E237" s="25"/>
      <c r="F237" s="188"/>
      <c r="G237" s="181"/>
      <c r="H237" s="191"/>
      <c r="I237" s="178"/>
      <c r="J237" s="178"/>
      <c r="K237" s="178"/>
      <c r="L237" s="174"/>
      <c r="M237" s="185"/>
      <c r="N237" s="178"/>
      <c r="O237" s="185"/>
      <c r="P237" s="185"/>
    </row>
    <row r="238" spans="2:16" ht="48.75" hidden="1" customHeight="1" x14ac:dyDescent="0.2">
      <c r="B238" s="1"/>
      <c r="C238" s="1"/>
      <c r="D238" s="1"/>
      <c r="E238" s="25"/>
      <c r="F238" s="188"/>
      <c r="G238" s="181"/>
      <c r="H238" s="191"/>
      <c r="I238" s="178"/>
      <c r="J238" s="178"/>
      <c r="K238" s="178"/>
      <c r="L238" s="174"/>
      <c r="M238" s="185"/>
      <c r="N238" s="178"/>
      <c r="O238" s="185"/>
      <c r="P238" s="185"/>
    </row>
    <row r="239" spans="2:16" ht="48.75" hidden="1" customHeight="1" x14ac:dyDescent="0.2">
      <c r="B239" s="1"/>
      <c r="C239" s="1"/>
      <c r="D239" s="1"/>
      <c r="E239" s="25"/>
      <c r="F239" s="188"/>
      <c r="G239" s="181"/>
      <c r="H239" s="191"/>
      <c r="I239" s="178"/>
      <c r="J239" s="178"/>
      <c r="K239" s="178"/>
      <c r="L239" s="174"/>
      <c r="M239" s="185"/>
      <c r="N239" s="178"/>
      <c r="O239" s="185"/>
      <c r="P239" s="185"/>
    </row>
    <row r="240" spans="2:16" ht="48.75" hidden="1" customHeight="1" x14ac:dyDescent="0.2">
      <c r="B240" s="1"/>
      <c r="C240" s="1"/>
      <c r="D240" s="1"/>
      <c r="E240" s="25"/>
      <c r="F240" s="188"/>
      <c r="G240" s="181"/>
      <c r="H240" s="191"/>
      <c r="I240" s="178"/>
      <c r="J240" s="178"/>
      <c r="K240" s="178"/>
      <c r="L240" s="174"/>
      <c r="M240" s="185"/>
      <c r="N240" s="178"/>
      <c r="O240" s="185"/>
      <c r="P240" s="185"/>
    </row>
    <row r="241" spans="2:16" ht="48.75" hidden="1" customHeight="1" x14ac:dyDescent="0.2">
      <c r="B241" s="1"/>
      <c r="C241" s="1"/>
      <c r="D241" s="1"/>
      <c r="E241" s="25"/>
      <c r="F241" s="188"/>
      <c r="G241" s="181"/>
      <c r="H241" s="191"/>
      <c r="I241" s="178"/>
      <c r="J241" s="178"/>
      <c r="K241" s="178"/>
      <c r="L241" s="174"/>
      <c r="M241" s="185"/>
      <c r="N241" s="178"/>
      <c r="O241" s="185"/>
      <c r="P241" s="185"/>
    </row>
    <row r="242" spans="2:16" ht="45" hidden="1" customHeight="1" x14ac:dyDescent="0.2">
      <c r="B242" s="1"/>
      <c r="C242" s="1"/>
      <c r="D242" s="1"/>
      <c r="E242" s="25"/>
      <c r="F242" s="188"/>
      <c r="G242" s="181"/>
      <c r="H242" s="191"/>
      <c r="I242" s="178"/>
      <c r="J242" s="178"/>
      <c r="K242" s="178"/>
      <c r="L242" s="174"/>
      <c r="M242" s="185"/>
      <c r="N242" s="178"/>
      <c r="O242" s="185"/>
      <c r="P242" s="185"/>
    </row>
    <row r="243" spans="2:16" ht="45" hidden="1" customHeight="1" x14ac:dyDescent="0.2">
      <c r="B243" s="1"/>
      <c r="C243" s="1"/>
      <c r="D243" s="1"/>
      <c r="E243" s="25"/>
      <c r="F243" s="188"/>
      <c r="G243" s="181"/>
      <c r="H243" s="191"/>
      <c r="I243" s="178"/>
      <c r="J243" s="178"/>
      <c r="K243" s="178"/>
      <c r="L243" s="174"/>
      <c r="M243" s="185"/>
      <c r="N243" s="178"/>
      <c r="O243" s="185"/>
      <c r="P243" s="185"/>
    </row>
    <row r="244" spans="2:16" ht="45" hidden="1" customHeight="1" x14ac:dyDescent="0.2">
      <c r="B244" s="1"/>
      <c r="C244" s="1"/>
      <c r="D244" s="1"/>
      <c r="E244" s="25"/>
      <c r="F244" s="188"/>
      <c r="G244" s="181"/>
      <c r="H244" s="191"/>
      <c r="I244" s="178"/>
      <c r="J244" s="178"/>
      <c r="K244" s="178"/>
      <c r="L244" s="174"/>
      <c r="M244" s="185"/>
      <c r="N244" s="178"/>
      <c r="O244" s="185"/>
      <c r="P244" s="174"/>
    </row>
    <row r="245" spans="2:16" ht="56.25" hidden="1" customHeight="1" x14ac:dyDescent="0.2">
      <c r="B245" s="1"/>
      <c r="C245" s="1"/>
      <c r="D245" s="1"/>
      <c r="E245" s="25"/>
      <c r="F245" s="188"/>
      <c r="G245" s="181"/>
      <c r="H245" s="191"/>
      <c r="I245" s="178"/>
      <c r="J245" s="178"/>
      <c r="K245" s="178"/>
      <c r="L245" s="174"/>
      <c r="M245" s="185"/>
      <c r="N245" s="178"/>
      <c r="O245" s="185"/>
      <c r="P245" s="185"/>
    </row>
    <row r="246" spans="2:16" ht="42.75" hidden="1" customHeight="1" x14ac:dyDescent="0.2">
      <c r="B246" s="1"/>
      <c r="C246" s="1"/>
      <c r="D246" s="1"/>
      <c r="E246" s="25"/>
      <c r="F246" s="188"/>
      <c r="G246" s="181"/>
      <c r="H246" s="191"/>
      <c r="I246" s="178"/>
      <c r="J246" s="178"/>
      <c r="K246" s="178"/>
      <c r="L246" s="174"/>
      <c r="M246" s="185"/>
      <c r="N246" s="178"/>
      <c r="O246" s="185"/>
      <c r="P246" s="185"/>
    </row>
    <row r="247" spans="2:16" ht="45" hidden="1" customHeight="1" x14ac:dyDescent="0.2">
      <c r="B247" s="1"/>
      <c r="C247" s="1"/>
      <c r="D247" s="1"/>
      <c r="E247" s="25"/>
      <c r="F247" s="188"/>
      <c r="G247" s="181"/>
      <c r="H247" s="191"/>
      <c r="I247" s="178"/>
      <c r="J247" s="178"/>
      <c r="K247" s="178"/>
      <c r="L247" s="174"/>
      <c r="M247" s="185"/>
      <c r="N247" s="178"/>
      <c r="O247" s="185"/>
      <c r="P247" s="185"/>
    </row>
    <row r="248" spans="2:16" ht="223.5" hidden="1" customHeight="1" x14ac:dyDescent="0.25">
      <c r="B248" s="100"/>
      <c r="C248" s="101"/>
      <c r="D248" s="101"/>
      <c r="E248" s="31"/>
      <c r="F248" s="188"/>
      <c r="G248" s="181"/>
      <c r="H248" s="191"/>
      <c r="I248" s="178"/>
      <c r="J248" s="178"/>
      <c r="K248" s="178"/>
      <c r="L248" s="185"/>
      <c r="M248" s="185"/>
      <c r="N248" s="178"/>
      <c r="O248" s="185"/>
      <c r="P248" s="174"/>
    </row>
    <row r="249" spans="2:16" ht="57" hidden="1" customHeight="1" x14ac:dyDescent="0.3">
      <c r="B249" s="20"/>
      <c r="C249" s="20"/>
      <c r="D249" s="32"/>
      <c r="E249" s="22"/>
      <c r="F249" s="188"/>
      <c r="G249" s="181"/>
      <c r="H249" s="191"/>
      <c r="I249" s="177"/>
      <c r="J249" s="177"/>
      <c r="K249" s="177"/>
      <c r="L249" s="177"/>
      <c r="M249" s="185"/>
      <c r="N249" s="185"/>
      <c r="O249" s="185"/>
      <c r="P249" s="185"/>
    </row>
    <row r="250" spans="2:16" ht="62.25" hidden="1" customHeight="1" x14ac:dyDescent="0.3">
      <c r="B250" s="20"/>
      <c r="C250" s="20"/>
      <c r="D250" s="32"/>
      <c r="E250" s="22"/>
      <c r="F250" s="188"/>
      <c r="G250" s="181"/>
      <c r="H250" s="191"/>
      <c r="I250" s="214"/>
      <c r="J250" s="214"/>
      <c r="K250" s="214"/>
      <c r="L250" s="214"/>
      <c r="M250" s="185"/>
      <c r="N250" s="185"/>
      <c r="O250" s="185"/>
      <c r="P250" s="185"/>
    </row>
    <row r="251" spans="2:16" ht="31.5" hidden="1" customHeight="1" x14ac:dyDescent="0.3">
      <c r="B251" s="20"/>
      <c r="C251" s="20"/>
      <c r="D251" s="32"/>
      <c r="E251" s="22"/>
      <c r="F251" s="188"/>
      <c r="G251" s="181"/>
      <c r="H251" s="191"/>
      <c r="I251" s="174"/>
      <c r="J251" s="174"/>
      <c r="K251" s="174"/>
      <c r="L251" s="174"/>
      <c r="M251" s="185"/>
      <c r="N251" s="185"/>
      <c r="O251" s="185"/>
      <c r="P251" s="185"/>
    </row>
    <row r="252" spans="2:16" ht="53.25" hidden="1" customHeight="1" x14ac:dyDescent="0.3">
      <c r="B252" s="20"/>
      <c r="C252" s="20"/>
      <c r="D252" s="32"/>
      <c r="E252" s="22"/>
      <c r="F252" s="188"/>
      <c r="G252" s="181"/>
      <c r="H252" s="191"/>
      <c r="I252" s="174"/>
      <c r="J252" s="174"/>
      <c r="K252" s="174"/>
      <c r="L252" s="174"/>
      <c r="M252" s="185"/>
      <c r="N252" s="185"/>
      <c r="O252" s="185"/>
      <c r="P252" s="185"/>
    </row>
    <row r="253" spans="2:16" ht="39" hidden="1" customHeight="1" x14ac:dyDescent="0.3">
      <c r="B253" s="20"/>
      <c r="C253" s="20"/>
      <c r="D253" s="32"/>
      <c r="E253" s="22"/>
      <c r="F253" s="188"/>
      <c r="G253" s="181"/>
      <c r="H253" s="191"/>
      <c r="I253" s="178"/>
      <c r="J253" s="178"/>
      <c r="K253" s="178"/>
      <c r="L253" s="174"/>
      <c r="M253" s="185"/>
      <c r="N253" s="185"/>
      <c r="O253" s="185"/>
      <c r="P253" s="185"/>
    </row>
    <row r="254" spans="2:16" ht="94.5" hidden="1" customHeight="1" x14ac:dyDescent="0.3">
      <c r="B254" s="20"/>
      <c r="C254" s="20"/>
      <c r="D254" s="32"/>
      <c r="E254" s="22"/>
      <c r="F254" s="188"/>
      <c r="G254" s="181"/>
      <c r="H254" s="191"/>
      <c r="I254" s="174"/>
      <c r="J254" s="178"/>
      <c r="K254" s="178"/>
      <c r="L254" s="174"/>
      <c r="M254" s="185"/>
      <c r="N254" s="185"/>
      <c r="O254" s="185"/>
      <c r="P254" s="185"/>
    </row>
    <row r="255" spans="2:16" ht="39" hidden="1" customHeight="1" x14ac:dyDescent="0.3">
      <c r="B255" s="20"/>
      <c r="C255" s="20"/>
      <c r="D255" s="32"/>
      <c r="E255" s="22"/>
      <c r="F255" s="188"/>
      <c r="G255" s="181"/>
      <c r="H255" s="191"/>
      <c r="I255" s="174"/>
      <c r="J255" s="178"/>
      <c r="K255" s="178"/>
      <c r="L255" s="174"/>
      <c r="M255" s="185"/>
      <c r="N255" s="185"/>
      <c r="O255" s="185"/>
      <c r="P255" s="185"/>
    </row>
    <row r="256" spans="2:16" ht="72" hidden="1" customHeight="1" x14ac:dyDescent="0.3">
      <c r="B256" s="20"/>
      <c r="C256" s="20"/>
      <c r="D256" s="32"/>
      <c r="E256" s="22"/>
      <c r="F256" s="188"/>
      <c r="G256" s="181"/>
      <c r="H256" s="191"/>
      <c r="I256" s="174"/>
      <c r="J256" s="174"/>
      <c r="K256" s="174"/>
      <c r="L256" s="174"/>
      <c r="M256" s="185"/>
      <c r="N256" s="185"/>
      <c r="O256" s="185"/>
      <c r="P256" s="185"/>
    </row>
    <row r="257" spans="2:16" ht="54.75" hidden="1" customHeight="1" x14ac:dyDescent="0.3">
      <c r="B257" s="20"/>
      <c r="C257" s="20"/>
      <c r="D257" s="32"/>
      <c r="E257" s="22"/>
      <c r="F257" s="188"/>
      <c r="G257" s="181"/>
      <c r="H257" s="191"/>
      <c r="I257" s="174"/>
      <c r="J257" s="174"/>
      <c r="K257" s="174"/>
      <c r="L257" s="174"/>
      <c r="M257" s="185"/>
      <c r="N257" s="185"/>
      <c r="O257" s="185"/>
      <c r="P257" s="185"/>
    </row>
    <row r="258" spans="2:16" ht="38.25" hidden="1" customHeight="1" x14ac:dyDescent="0.3">
      <c r="B258" s="20"/>
      <c r="C258" s="20"/>
      <c r="D258" s="32"/>
      <c r="E258" s="22"/>
      <c r="F258" s="188"/>
      <c r="G258" s="181"/>
      <c r="H258" s="191"/>
      <c r="I258" s="174"/>
      <c r="J258" s="174"/>
      <c r="K258" s="174"/>
      <c r="L258" s="174"/>
      <c r="M258" s="185"/>
      <c r="N258" s="185"/>
      <c r="O258" s="185"/>
      <c r="P258" s="185"/>
    </row>
    <row r="259" spans="2:16" ht="177" hidden="1" customHeight="1" x14ac:dyDescent="0.3">
      <c r="B259" s="20"/>
      <c r="C259" s="20"/>
      <c r="D259" s="32"/>
      <c r="E259" s="22"/>
      <c r="F259" s="188"/>
      <c r="G259" s="181"/>
      <c r="H259" s="191"/>
      <c r="I259" s="174"/>
      <c r="J259" s="174"/>
      <c r="K259" s="174"/>
      <c r="L259" s="174"/>
      <c r="M259" s="185"/>
      <c r="N259" s="185"/>
      <c r="O259" s="185"/>
      <c r="P259" s="185"/>
    </row>
    <row r="260" spans="2:16" ht="18" hidden="1" customHeight="1" x14ac:dyDescent="0.3">
      <c r="B260" s="20"/>
      <c r="C260" s="20"/>
      <c r="D260" s="32"/>
      <c r="E260" s="22"/>
      <c r="F260" s="188"/>
      <c r="G260" s="181"/>
      <c r="H260" s="191"/>
      <c r="I260" s="176"/>
      <c r="J260" s="176"/>
      <c r="K260" s="176"/>
      <c r="L260" s="177"/>
      <c r="M260" s="185"/>
      <c r="N260" s="185"/>
      <c r="O260" s="185"/>
      <c r="P260" s="185"/>
    </row>
    <row r="261" spans="2:16" ht="51.75" hidden="1" customHeight="1" x14ac:dyDescent="0.25">
      <c r="B261" s="29"/>
      <c r="C261" s="29"/>
      <c r="D261" s="30"/>
      <c r="E261" s="1"/>
      <c r="F261" s="197"/>
      <c r="G261" s="181"/>
      <c r="H261" s="191"/>
      <c r="I261" s="215"/>
      <c r="J261" s="215"/>
      <c r="K261" s="215"/>
      <c r="L261" s="216"/>
      <c r="M261" s="186"/>
      <c r="N261" s="215"/>
      <c r="O261" s="215"/>
      <c r="P261" s="216"/>
    </row>
    <row r="262" spans="2:16" ht="85.5" hidden="1" customHeight="1" x14ac:dyDescent="0.25">
      <c r="B262" s="29"/>
      <c r="C262" s="29"/>
      <c r="D262" s="30"/>
      <c r="E262" s="25"/>
      <c r="F262" s="188"/>
      <c r="G262" s="181"/>
      <c r="H262" s="191"/>
      <c r="I262" s="178"/>
      <c r="J262" s="178"/>
      <c r="K262" s="178"/>
      <c r="L262" s="174"/>
      <c r="M262" s="185"/>
      <c r="N262" s="178"/>
      <c r="O262" s="185"/>
      <c r="P262" s="174"/>
    </row>
    <row r="263" spans="2:16" ht="51.75" hidden="1" customHeight="1" x14ac:dyDescent="0.25">
      <c r="B263" s="29"/>
      <c r="C263" s="29"/>
      <c r="D263" s="30"/>
      <c r="E263" s="1"/>
      <c r="F263" s="188"/>
      <c r="G263" s="181"/>
      <c r="H263" s="191"/>
      <c r="I263" s="178"/>
      <c r="J263" s="178"/>
      <c r="K263" s="178"/>
      <c r="L263" s="185"/>
      <c r="M263" s="185"/>
      <c r="N263" s="178"/>
      <c r="O263" s="185"/>
      <c r="P263" s="174"/>
    </row>
    <row r="264" spans="2:16" ht="51.75" hidden="1" customHeight="1" x14ac:dyDescent="0.25">
      <c r="B264" s="29"/>
      <c r="C264" s="29"/>
      <c r="D264" s="30"/>
      <c r="E264" s="1"/>
      <c r="F264" s="188"/>
      <c r="G264" s="181"/>
      <c r="H264" s="191"/>
      <c r="I264" s="178"/>
      <c r="J264" s="178"/>
      <c r="K264" s="178"/>
      <c r="L264" s="185"/>
      <c r="M264" s="185"/>
      <c r="N264" s="178"/>
      <c r="O264" s="185"/>
      <c r="P264" s="174"/>
    </row>
    <row r="265" spans="2:16" ht="67.5" hidden="1" customHeight="1" x14ac:dyDescent="0.25">
      <c r="B265" s="29"/>
      <c r="C265" s="29"/>
      <c r="D265" s="30"/>
      <c r="E265" s="1"/>
      <c r="F265" s="188" t="s">
        <v>404</v>
      </c>
      <c r="G265" s="181"/>
      <c r="H265" s="191"/>
      <c r="I265" s="178"/>
      <c r="J265" s="178"/>
      <c r="K265" s="178"/>
      <c r="L265" s="174"/>
      <c r="M265" s="185"/>
      <c r="N265" s="178"/>
      <c r="O265" s="185"/>
      <c r="P265" s="174"/>
    </row>
    <row r="266" spans="2:16" ht="51.75" hidden="1" customHeight="1" x14ac:dyDescent="0.25">
      <c r="B266" s="29"/>
      <c r="C266" s="29"/>
      <c r="D266" s="30"/>
      <c r="E266" s="1"/>
      <c r="F266" s="188" t="s">
        <v>405</v>
      </c>
      <c r="G266" s="181"/>
      <c r="H266" s="191"/>
      <c r="I266" s="178"/>
      <c r="J266" s="178"/>
      <c r="K266" s="178"/>
      <c r="L266" s="174"/>
      <c r="M266" s="185"/>
      <c r="N266" s="178"/>
      <c r="O266" s="185"/>
      <c r="P266" s="174"/>
    </row>
    <row r="267" spans="2:16" ht="40.5" hidden="1" customHeight="1" x14ac:dyDescent="0.25">
      <c r="B267" s="29"/>
      <c r="C267" s="29"/>
      <c r="D267" s="30"/>
      <c r="E267" s="1"/>
      <c r="F267" s="188" t="s">
        <v>406</v>
      </c>
      <c r="G267" s="181"/>
      <c r="H267" s="191"/>
      <c r="I267" s="178">
        <f>100000-100000</f>
        <v>0</v>
      </c>
      <c r="J267" s="178"/>
      <c r="K267" s="178">
        <f>100000-100000</f>
        <v>0</v>
      </c>
      <c r="L267" s="174">
        <v>0</v>
      </c>
      <c r="M267" s="185"/>
      <c r="N267" s="178"/>
      <c r="O267" s="185"/>
      <c r="P267" s="174"/>
    </row>
    <row r="268" spans="2:16" ht="75.75" hidden="1" customHeight="1" x14ac:dyDescent="0.25">
      <c r="B268" s="29"/>
      <c r="C268" s="29"/>
      <c r="D268" s="30"/>
      <c r="E268" s="1"/>
      <c r="F268" s="188" t="s">
        <v>540</v>
      </c>
      <c r="G268" s="181"/>
      <c r="H268" s="191"/>
      <c r="I268" s="178"/>
      <c r="J268" s="178"/>
      <c r="K268" s="178"/>
      <c r="L268" s="174"/>
      <c r="M268" s="185"/>
      <c r="N268" s="178"/>
      <c r="O268" s="185"/>
      <c r="P268" s="174"/>
    </row>
    <row r="269" spans="2:16" ht="84" hidden="1" customHeight="1" x14ac:dyDescent="0.25">
      <c r="B269" s="29"/>
      <c r="C269" s="29"/>
      <c r="D269" s="30"/>
      <c r="E269" s="1"/>
      <c r="F269" s="188" t="s">
        <v>431</v>
      </c>
      <c r="G269" s="181"/>
      <c r="H269" s="191"/>
      <c r="I269" s="178"/>
      <c r="J269" s="178"/>
      <c r="K269" s="178"/>
      <c r="L269" s="174"/>
      <c r="M269" s="185"/>
      <c r="N269" s="178"/>
      <c r="O269" s="185"/>
      <c r="P269" s="174"/>
    </row>
    <row r="270" spans="2:16" ht="51.75" hidden="1" customHeight="1" x14ac:dyDescent="0.25">
      <c r="B270" s="29"/>
      <c r="C270" s="29"/>
      <c r="D270" s="30"/>
      <c r="E270" s="1"/>
      <c r="F270" s="188"/>
      <c r="G270" s="181"/>
      <c r="H270" s="191"/>
      <c r="I270" s="178"/>
      <c r="J270" s="178"/>
      <c r="K270" s="178"/>
      <c r="L270" s="174"/>
      <c r="M270" s="185"/>
      <c r="N270" s="178"/>
      <c r="O270" s="185"/>
      <c r="P270" s="174"/>
    </row>
    <row r="271" spans="2:16" ht="80.25" hidden="1" customHeight="1" x14ac:dyDescent="0.25">
      <c r="B271" s="29"/>
      <c r="C271" s="29"/>
      <c r="D271" s="30"/>
      <c r="E271" s="1"/>
      <c r="F271" s="188" t="s">
        <v>530</v>
      </c>
      <c r="G271" s="181"/>
      <c r="H271" s="191"/>
      <c r="I271" s="178"/>
      <c r="J271" s="178"/>
      <c r="K271" s="178"/>
      <c r="L271" s="174"/>
      <c r="M271" s="185"/>
      <c r="N271" s="178"/>
      <c r="O271" s="185"/>
      <c r="P271" s="174"/>
    </row>
    <row r="272" spans="2:16" ht="44.25" hidden="1" customHeight="1" x14ac:dyDescent="0.25">
      <c r="B272" s="29"/>
      <c r="C272" s="29"/>
      <c r="D272" s="30"/>
      <c r="E272" s="1"/>
      <c r="F272" s="188" t="s">
        <v>531</v>
      </c>
      <c r="G272" s="181"/>
      <c r="H272" s="191"/>
      <c r="I272" s="178"/>
      <c r="J272" s="178"/>
      <c r="K272" s="178"/>
      <c r="L272" s="174"/>
      <c r="M272" s="185"/>
      <c r="N272" s="178"/>
      <c r="O272" s="185"/>
      <c r="P272" s="174"/>
    </row>
    <row r="273" spans="2:16" ht="112.5" hidden="1" customHeight="1" x14ac:dyDescent="0.25">
      <c r="B273" s="29"/>
      <c r="C273" s="29"/>
      <c r="D273" s="30"/>
      <c r="E273" s="1"/>
      <c r="F273" s="188" t="s">
        <v>539</v>
      </c>
      <c r="G273" s="181"/>
      <c r="H273" s="191"/>
      <c r="I273" s="178"/>
      <c r="J273" s="178"/>
      <c r="K273" s="178"/>
      <c r="L273" s="174"/>
      <c r="M273" s="185"/>
      <c r="N273" s="178"/>
      <c r="O273" s="185"/>
      <c r="P273" s="174"/>
    </row>
    <row r="274" spans="2:16" ht="70.5" hidden="1" customHeight="1" x14ac:dyDescent="0.3">
      <c r="B274" s="34" t="s">
        <v>14</v>
      </c>
      <c r="C274" s="34" t="s">
        <v>4</v>
      </c>
      <c r="D274" s="36" t="s">
        <v>5</v>
      </c>
      <c r="E274" s="35" t="s">
        <v>6</v>
      </c>
      <c r="F274" s="188" t="s">
        <v>417</v>
      </c>
      <c r="G274" s="181"/>
      <c r="H274" s="191"/>
      <c r="I274" s="246"/>
      <c r="J274" s="246"/>
      <c r="K274" s="246"/>
      <c r="L274" s="246"/>
      <c r="M274" s="185"/>
      <c r="N274" s="178"/>
      <c r="O274" s="185"/>
      <c r="P274" s="174"/>
    </row>
    <row r="275" spans="2:16" ht="70.5" hidden="1" customHeight="1" x14ac:dyDescent="0.3">
      <c r="B275" s="34" t="s">
        <v>14</v>
      </c>
      <c r="C275" s="34" t="s">
        <v>4</v>
      </c>
      <c r="D275" s="36" t="s">
        <v>5</v>
      </c>
      <c r="E275" s="35" t="s">
        <v>6</v>
      </c>
      <c r="F275" s="188" t="s">
        <v>427</v>
      </c>
      <c r="G275" s="181"/>
      <c r="H275" s="191"/>
      <c r="I275" s="246"/>
      <c r="J275" s="246"/>
      <c r="K275" s="246"/>
      <c r="L275" s="246"/>
      <c r="M275" s="185"/>
      <c r="N275" s="178"/>
      <c r="O275" s="185"/>
      <c r="P275" s="174"/>
    </row>
    <row r="276" spans="2:16" ht="69" hidden="1" customHeight="1" x14ac:dyDescent="0.35">
      <c r="B276" s="159"/>
      <c r="C276" s="159"/>
      <c r="D276" s="160"/>
      <c r="E276" s="25"/>
      <c r="F276" s="183" t="s">
        <v>349</v>
      </c>
      <c r="G276" s="181"/>
      <c r="H276" s="191"/>
      <c r="I276" s="217">
        <f>I278+I277</f>
        <v>0</v>
      </c>
      <c r="J276" s="217">
        <f>J278+J277</f>
        <v>0</v>
      </c>
      <c r="K276" s="217">
        <f>K278+K277</f>
        <v>0</v>
      </c>
      <c r="L276" s="217">
        <f>L278+L277</f>
        <v>0</v>
      </c>
      <c r="M276" s="178">
        <f>M278</f>
        <v>0</v>
      </c>
      <c r="N276" s="178">
        <f>N278</f>
        <v>0</v>
      </c>
      <c r="O276" s="178">
        <f>O278</f>
        <v>0</v>
      </c>
      <c r="P276" s="178">
        <f>P278</f>
        <v>0</v>
      </c>
    </row>
    <row r="277" spans="2:16" ht="69" hidden="1" customHeight="1" x14ac:dyDescent="0.3">
      <c r="B277" s="34" t="s">
        <v>387</v>
      </c>
      <c r="C277" s="34" t="s">
        <v>384</v>
      </c>
      <c r="D277" s="34" t="s">
        <v>371</v>
      </c>
      <c r="E277" s="31" t="s">
        <v>394</v>
      </c>
      <c r="F277" s="188"/>
      <c r="G277" s="181"/>
      <c r="H277" s="191"/>
      <c r="I277" s="178"/>
      <c r="J277" s="178"/>
      <c r="K277" s="178"/>
      <c r="L277" s="178"/>
      <c r="M277" s="178"/>
      <c r="N277" s="178"/>
      <c r="O277" s="178"/>
      <c r="P277" s="178"/>
    </row>
    <row r="278" spans="2:16" ht="145.5" hidden="1" customHeight="1" x14ac:dyDescent="0.3">
      <c r="B278" s="34" t="s">
        <v>397</v>
      </c>
      <c r="C278" s="34" t="s">
        <v>180</v>
      </c>
      <c r="D278" s="36" t="s">
        <v>181</v>
      </c>
      <c r="E278" s="25" t="s">
        <v>182</v>
      </c>
      <c r="F278" s="196"/>
      <c r="G278" s="181"/>
      <c r="H278" s="191"/>
      <c r="I278" s="208"/>
      <c r="J278" s="178"/>
      <c r="K278" s="178"/>
      <c r="L278" s="174"/>
      <c r="M278" s="185"/>
      <c r="N278" s="178"/>
      <c r="O278" s="185"/>
      <c r="P278" s="174"/>
    </row>
    <row r="279" spans="2:16" ht="93.75" hidden="1" customHeight="1" x14ac:dyDescent="0.3">
      <c r="B279" s="34"/>
      <c r="C279" s="34"/>
      <c r="D279" s="34"/>
      <c r="E279" s="31"/>
      <c r="F279" s="183"/>
      <c r="G279" s="181"/>
      <c r="H279" s="187"/>
      <c r="I279" s="177"/>
      <c r="J279" s="177"/>
      <c r="K279" s="177"/>
      <c r="L279" s="218"/>
      <c r="M279" s="186"/>
      <c r="N279" s="176"/>
      <c r="O279" s="176"/>
      <c r="P279" s="176"/>
    </row>
    <row r="280" spans="2:16" ht="66" hidden="1" customHeight="1" x14ac:dyDescent="0.25">
      <c r="B280" s="29"/>
      <c r="C280" s="29"/>
      <c r="D280" s="30"/>
      <c r="E280" s="1"/>
      <c r="F280" s="196"/>
      <c r="G280" s="181"/>
      <c r="H280" s="191"/>
      <c r="I280" s="178"/>
      <c r="J280" s="178"/>
      <c r="K280" s="178"/>
      <c r="L280" s="174"/>
      <c r="M280" s="185"/>
      <c r="N280" s="178"/>
      <c r="O280" s="185"/>
      <c r="P280" s="174"/>
    </row>
    <row r="281" spans="2:16" ht="82.5" hidden="1" customHeight="1" x14ac:dyDescent="0.3">
      <c r="B281" s="20"/>
      <c r="C281" s="20"/>
      <c r="D281" s="32"/>
      <c r="E281" s="22"/>
      <c r="F281" s="183" t="s">
        <v>317</v>
      </c>
      <c r="G281" s="181"/>
      <c r="H281" s="191"/>
      <c r="I281" s="219"/>
      <c r="J281" s="219"/>
      <c r="K281" s="219"/>
      <c r="L281" s="220"/>
      <c r="M281" s="221"/>
      <c r="N281" s="222">
        <f>N282+N283+N285+N287+N288+N290+N291+N292+N293+N294+N286+N295+N296+N289</f>
        <v>0</v>
      </c>
      <c r="O281" s="222">
        <f>O282+O283+O285+O287+O288+O290+O291+O292+O293+O294+O286+O295+O296+O289</f>
        <v>0</v>
      </c>
      <c r="P281" s="222">
        <f>P282+P283+P285+P287+P288+P290+P291+P292+P293+P294+P286+P295+P296+P289</f>
        <v>0</v>
      </c>
    </row>
    <row r="282" spans="2:16" ht="340.5" hidden="1" customHeight="1" x14ac:dyDescent="0.3">
      <c r="B282" s="98">
        <v>1217321</v>
      </c>
      <c r="C282" s="98">
        <v>7321</v>
      </c>
      <c r="D282" s="63" t="s">
        <v>21</v>
      </c>
      <c r="E282" s="35" t="s">
        <v>221</v>
      </c>
      <c r="F282" s="188" t="s">
        <v>511</v>
      </c>
      <c r="G282" s="181"/>
      <c r="H282" s="186"/>
      <c r="I282" s="178"/>
      <c r="J282" s="178"/>
      <c r="K282" s="178"/>
      <c r="L282" s="174"/>
      <c r="M282" s="185"/>
      <c r="N282" s="177"/>
      <c r="O282" s="177"/>
      <c r="P282" s="177"/>
    </row>
    <row r="283" spans="2:16" ht="390" hidden="1" customHeight="1" x14ac:dyDescent="0.3">
      <c r="B283" s="98">
        <v>1217321</v>
      </c>
      <c r="C283" s="98">
        <v>7321</v>
      </c>
      <c r="D283" s="63" t="s">
        <v>21</v>
      </c>
      <c r="E283" s="35" t="s">
        <v>221</v>
      </c>
      <c r="F283" s="188" t="s">
        <v>512</v>
      </c>
      <c r="G283" s="181"/>
      <c r="H283" s="186"/>
      <c r="I283" s="178"/>
      <c r="J283" s="178"/>
      <c r="K283" s="178"/>
      <c r="L283" s="174"/>
      <c r="M283" s="185"/>
      <c r="N283" s="177"/>
      <c r="O283" s="177"/>
      <c r="P283" s="177"/>
    </row>
    <row r="284" spans="2:16" ht="188.25" hidden="1" customHeight="1" x14ac:dyDescent="0.3">
      <c r="B284" s="98"/>
      <c r="C284" s="98"/>
      <c r="D284" s="63"/>
      <c r="E284" s="35"/>
      <c r="F284" s="188"/>
      <c r="G284" s="181"/>
      <c r="H284" s="186"/>
      <c r="I284" s="178"/>
      <c r="J284" s="178"/>
      <c r="K284" s="178"/>
      <c r="L284" s="174"/>
      <c r="M284" s="185"/>
      <c r="N284" s="177"/>
      <c r="O284" s="177"/>
      <c r="P284" s="177"/>
    </row>
    <row r="285" spans="2:16" ht="119.25" hidden="1" customHeight="1" x14ac:dyDescent="0.2">
      <c r="B285" s="145">
        <v>1217322</v>
      </c>
      <c r="C285" s="145">
        <v>7322</v>
      </c>
      <c r="D285" s="146" t="s">
        <v>21</v>
      </c>
      <c r="E285" s="141" t="s">
        <v>347</v>
      </c>
      <c r="F285" s="188" t="s">
        <v>348</v>
      </c>
      <c r="G285" s="181"/>
      <c r="H285" s="186"/>
      <c r="I285" s="178"/>
      <c r="J285" s="178"/>
      <c r="K285" s="178"/>
      <c r="L285" s="174"/>
      <c r="M285" s="185"/>
      <c r="N285" s="177"/>
      <c r="O285" s="177"/>
      <c r="P285" s="177"/>
    </row>
    <row r="286" spans="2:16" ht="81" hidden="1" customHeight="1" x14ac:dyDescent="0.3">
      <c r="B286" s="98"/>
      <c r="C286" s="98"/>
      <c r="D286" s="63"/>
      <c r="E286" s="35"/>
      <c r="F286" s="188"/>
      <c r="G286" s="181"/>
      <c r="H286" s="186"/>
      <c r="I286" s="178"/>
      <c r="J286" s="178"/>
      <c r="K286" s="178"/>
      <c r="L286" s="174"/>
      <c r="M286" s="185"/>
      <c r="N286" s="177"/>
      <c r="O286" s="177"/>
      <c r="P286" s="177"/>
    </row>
    <row r="287" spans="2:16" ht="89.25" hidden="1" customHeight="1" x14ac:dyDescent="0.3">
      <c r="B287" s="98"/>
      <c r="C287" s="98"/>
      <c r="D287" s="63"/>
      <c r="E287" s="35"/>
      <c r="F287" s="188"/>
      <c r="G287" s="181"/>
      <c r="H287" s="186"/>
      <c r="I287" s="178"/>
      <c r="J287" s="178"/>
      <c r="K287" s="178"/>
      <c r="L287" s="174"/>
      <c r="M287" s="185"/>
      <c r="N287" s="177"/>
      <c r="O287" s="177"/>
      <c r="P287" s="177"/>
    </row>
    <row r="288" spans="2:16" ht="2.25" hidden="1" customHeight="1" x14ac:dyDescent="0.3">
      <c r="B288" s="98"/>
      <c r="C288" s="98"/>
      <c r="D288" s="63"/>
      <c r="E288" s="35"/>
      <c r="F288" s="188"/>
      <c r="G288" s="181"/>
      <c r="H288" s="186"/>
      <c r="I288" s="178"/>
      <c r="J288" s="178"/>
      <c r="K288" s="178"/>
      <c r="L288" s="174"/>
      <c r="M288" s="185"/>
      <c r="N288" s="177"/>
      <c r="O288" s="177"/>
      <c r="P288" s="177"/>
    </row>
    <row r="289" spans="1:16" ht="88.5" hidden="1" customHeight="1" x14ac:dyDescent="0.2">
      <c r="B289" s="145">
        <v>1217322</v>
      </c>
      <c r="C289" s="145">
        <v>7322</v>
      </c>
      <c r="D289" s="146" t="s">
        <v>21</v>
      </c>
      <c r="E289" s="141" t="s">
        <v>347</v>
      </c>
      <c r="F289" s="188" t="s">
        <v>452</v>
      </c>
      <c r="G289" s="181"/>
      <c r="H289" s="186"/>
      <c r="I289" s="178"/>
      <c r="J289" s="178"/>
      <c r="K289" s="178"/>
      <c r="L289" s="174"/>
      <c r="M289" s="185"/>
      <c r="N289" s="177"/>
      <c r="O289" s="177"/>
      <c r="P289" s="177"/>
    </row>
    <row r="290" spans="1:16" ht="118.5" hidden="1" customHeight="1" x14ac:dyDescent="0.3">
      <c r="B290" s="98">
        <v>1217310</v>
      </c>
      <c r="C290" s="98">
        <v>7310</v>
      </c>
      <c r="D290" s="63" t="s">
        <v>21</v>
      </c>
      <c r="E290" s="35" t="s">
        <v>220</v>
      </c>
      <c r="F290" s="188" t="s">
        <v>284</v>
      </c>
      <c r="G290" s="181"/>
      <c r="H290" s="186"/>
      <c r="I290" s="178"/>
      <c r="J290" s="178"/>
      <c r="K290" s="178"/>
      <c r="L290" s="174"/>
      <c r="M290" s="185"/>
      <c r="N290" s="177"/>
      <c r="O290" s="177"/>
      <c r="P290" s="177"/>
    </row>
    <row r="291" spans="1:16" ht="206.25" hidden="1" customHeight="1" x14ac:dyDescent="0.3">
      <c r="B291" s="98">
        <v>1217310</v>
      </c>
      <c r="C291" s="98">
        <v>7310</v>
      </c>
      <c r="D291" s="63" t="s">
        <v>21</v>
      </c>
      <c r="E291" s="35" t="s">
        <v>220</v>
      </c>
      <c r="F291" s="188" t="s">
        <v>526</v>
      </c>
      <c r="G291" s="181"/>
      <c r="H291" s="186"/>
      <c r="I291" s="178"/>
      <c r="J291" s="178"/>
      <c r="K291" s="178"/>
      <c r="L291" s="174"/>
      <c r="M291" s="185"/>
      <c r="N291" s="177"/>
      <c r="O291" s="177"/>
      <c r="P291" s="177"/>
    </row>
    <row r="292" spans="1:16" ht="71.25" hidden="1" customHeight="1" x14ac:dyDescent="0.3">
      <c r="B292" s="98"/>
      <c r="C292" s="98"/>
      <c r="D292" s="63"/>
      <c r="E292" s="35"/>
      <c r="F292" s="188"/>
      <c r="G292" s="181"/>
      <c r="H292" s="186"/>
      <c r="I292" s="178"/>
      <c r="J292" s="178"/>
      <c r="K292" s="178"/>
      <c r="L292" s="174"/>
      <c r="M292" s="185"/>
      <c r="N292" s="177"/>
      <c r="O292" s="177"/>
      <c r="P292" s="177"/>
    </row>
    <row r="293" spans="1:16" ht="55.5" hidden="1" customHeight="1" x14ac:dyDescent="0.3">
      <c r="B293" s="98"/>
      <c r="C293" s="98"/>
      <c r="D293" s="63"/>
      <c r="E293" s="35"/>
      <c r="F293" s="188"/>
      <c r="G293" s="181"/>
      <c r="H293" s="186"/>
      <c r="I293" s="178"/>
      <c r="J293" s="178"/>
      <c r="K293" s="178"/>
      <c r="L293" s="174"/>
      <c r="M293" s="185"/>
      <c r="N293" s="177"/>
      <c r="O293" s="177"/>
      <c r="P293" s="177"/>
    </row>
    <row r="294" spans="1:16" ht="66.75" hidden="1" customHeight="1" x14ac:dyDescent="0.3">
      <c r="B294" s="98">
        <v>1217330</v>
      </c>
      <c r="C294" s="98">
        <v>7330</v>
      </c>
      <c r="D294" s="63" t="s">
        <v>21</v>
      </c>
      <c r="E294" s="35" t="s">
        <v>225</v>
      </c>
      <c r="F294" s="188" t="s">
        <v>318</v>
      </c>
      <c r="G294" s="181"/>
      <c r="H294" s="186"/>
      <c r="I294" s="178"/>
      <c r="J294" s="178"/>
      <c r="K294" s="178"/>
      <c r="L294" s="174"/>
      <c r="M294" s="185"/>
      <c r="N294" s="177">
        <f>7000000-7000000</f>
        <v>0</v>
      </c>
      <c r="O294" s="177">
        <v>0</v>
      </c>
      <c r="P294" s="177">
        <v>0</v>
      </c>
    </row>
    <row r="295" spans="1:16" s="106" customFormat="1" ht="113.25" hidden="1" customHeight="1" x14ac:dyDescent="0.25">
      <c r="A295" s="105"/>
      <c r="B295" s="100"/>
      <c r="C295" s="100"/>
      <c r="D295" s="101"/>
      <c r="E295" s="31"/>
      <c r="F295" s="188"/>
      <c r="G295" s="181"/>
      <c r="H295" s="186"/>
      <c r="I295" s="178"/>
      <c r="J295" s="178"/>
      <c r="K295" s="178"/>
      <c r="L295" s="174"/>
      <c r="M295" s="185"/>
      <c r="N295" s="177"/>
      <c r="O295" s="177"/>
      <c r="P295" s="177"/>
    </row>
    <row r="296" spans="1:16" ht="129" hidden="1" customHeight="1" x14ac:dyDescent="0.25">
      <c r="B296" s="100">
        <v>1217364</v>
      </c>
      <c r="C296" s="100">
        <v>7364</v>
      </c>
      <c r="D296" s="101" t="s">
        <v>294</v>
      </c>
      <c r="E296" s="31"/>
      <c r="F296" s="188"/>
      <c r="G296" s="181"/>
      <c r="H296" s="186"/>
      <c r="I296" s="178"/>
      <c r="J296" s="178"/>
      <c r="K296" s="178"/>
      <c r="L296" s="174"/>
      <c r="M296" s="185"/>
      <c r="N296" s="177"/>
      <c r="O296" s="177"/>
      <c r="P296" s="177"/>
    </row>
    <row r="297" spans="1:16" ht="57" customHeight="1" x14ac:dyDescent="0.3">
      <c r="B297" s="20"/>
      <c r="C297" s="20"/>
      <c r="D297" s="32"/>
      <c r="E297" s="22"/>
      <c r="F297" s="223" t="s">
        <v>319</v>
      </c>
      <c r="G297" s="181" t="s">
        <v>17</v>
      </c>
      <c r="H297" s="191">
        <f t="shared" ref="H297:H302" si="18">I297+M297</f>
        <v>10000</v>
      </c>
      <c r="I297" s="224">
        <f>I298+I303</f>
        <v>10000</v>
      </c>
      <c r="J297" s="224">
        <f>J298+J303</f>
        <v>29843</v>
      </c>
      <c r="K297" s="224">
        <f>K298+K303</f>
        <v>5000</v>
      </c>
      <c r="L297" s="222">
        <f>L298+L303</f>
        <v>0</v>
      </c>
      <c r="M297" s="225">
        <f>M298</f>
        <v>0</v>
      </c>
      <c r="N297" s="225"/>
      <c r="O297" s="225"/>
      <c r="P297" s="225">
        <v>0</v>
      </c>
    </row>
    <row r="298" spans="1:16" ht="119.25" customHeight="1" x14ac:dyDescent="0.3">
      <c r="B298" s="34" t="s">
        <v>14</v>
      </c>
      <c r="C298" s="34" t="s">
        <v>4</v>
      </c>
      <c r="D298" s="36" t="s">
        <v>5</v>
      </c>
      <c r="E298" s="35" t="s">
        <v>6</v>
      </c>
      <c r="F298" s="226" t="s">
        <v>15</v>
      </c>
      <c r="G298" s="181"/>
      <c r="H298" s="185">
        <f t="shared" si="18"/>
        <v>10000</v>
      </c>
      <c r="I298" s="208">
        <v>10000</v>
      </c>
      <c r="J298" s="208">
        <f>29843</f>
        <v>29843</v>
      </c>
      <c r="K298" s="208">
        <v>5000</v>
      </c>
      <c r="L298" s="212">
        <v>0</v>
      </c>
      <c r="M298" s="185">
        <v>0</v>
      </c>
      <c r="N298" s="185"/>
      <c r="O298" s="185"/>
      <c r="P298" s="185">
        <v>0</v>
      </c>
    </row>
    <row r="299" spans="1:16" ht="145.5" hidden="1" customHeight="1" x14ac:dyDescent="0.25">
      <c r="B299" s="29" t="s">
        <v>14</v>
      </c>
      <c r="C299" s="29" t="s">
        <v>4</v>
      </c>
      <c r="D299" s="30" t="s">
        <v>5</v>
      </c>
      <c r="E299" s="31" t="s">
        <v>6</v>
      </c>
      <c r="F299" s="227" t="s">
        <v>495</v>
      </c>
      <c r="G299" s="181" t="s">
        <v>18</v>
      </c>
      <c r="H299" s="191">
        <f t="shared" si="18"/>
        <v>0</v>
      </c>
      <c r="I299" s="247"/>
      <c r="J299" s="247"/>
      <c r="K299" s="247"/>
      <c r="L299" s="298"/>
      <c r="M299" s="186">
        <v>0</v>
      </c>
      <c r="N299" s="186"/>
      <c r="O299" s="186"/>
      <c r="P299" s="186">
        <v>0</v>
      </c>
    </row>
    <row r="300" spans="1:16" ht="100.5" hidden="1" customHeight="1" x14ac:dyDescent="0.2">
      <c r="B300" s="1"/>
      <c r="C300" s="1"/>
      <c r="D300" s="1"/>
      <c r="E300" s="1"/>
      <c r="F300" s="227" t="s">
        <v>496</v>
      </c>
      <c r="G300" s="181" t="s">
        <v>206</v>
      </c>
      <c r="H300" s="191">
        <f t="shared" si="18"/>
        <v>1160000</v>
      </c>
      <c r="I300" s="247">
        <f>I301</f>
        <v>0</v>
      </c>
      <c r="J300" s="247">
        <f>J301</f>
        <v>0</v>
      </c>
      <c r="K300" s="247"/>
      <c r="L300" s="298">
        <f>L301</f>
        <v>0</v>
      </c>
      <c r="M300" s="186">
        <f>M301</f>
        <v>1160000</v>
      </c>
      <c r="N300" s="186"/>
      <c r="O300" s="186"/>
      <c r="P300" s="186">
        <f>P301</f>
        <v>0</v>
      </c>
    </row>
    <row r="301" spans="1:16" ht="98.25" hidden="1" customHeight="1" x14ac:dyDescent="0.25">
      <c r="B301" s="29" t="s">
        <v>19</v>
      </c>
      <c r="C301" s="29" t="s">
        <v>20</v>
      </c>
      <c r="D301" s="29" t="s">
        <v>21</v>
      </c>
      <c r="E301" s="31" t="s">
        <v>22</v>
      </c>
      <c r="F301" s="188" t="s">
        <v>27</v>
      </c>
      <c r="G301" s="181"/>
      <c r="H301" s="187">
        <f t="shared" si="18"/>
        <v>1160000</v>
      </c>
      <c r="I301" s="208">
        <v>0</v>
      </c>
      <c r="J301" s="208"/>
      <c r="K301" s="208"/>
      <c r="L301" s="299"/>
      <c r="M301" s="185">
        <v>1160000</v>
      </c>
      <c r="N301" s="185"/>
      <c r="O301" s="185"/>
      <c r="P301" s="185"/>
    </row>
    <row r="302" spans="1:16" ht="156.75" hidden="1" customHeight="1" x14ac:dyDescent="0.25">
      <c r="B302" s="29" t="s">
        <v>24</v>
      </c>
      <c r="C302" s="29" t="s">
        <v>25</v>
      </c>
      <c r="D302" s="29" t="s">
        <v>10</v>
      </c>
      <c r="E302" s="31" t="s">
        <v>26</v>
      </c>
      <c r="F302" s="197" t="s">
        <v>497</v>
      </c>
      <c r="G302" s="181" t="s">
        <v>23</v>
      </c>
      <c r="H302" s="191">
        <f t="shared" si="18"/>
        <v>0</v>
      </c>
      <c r="I302" s="247"/>
      <c r="J302" s="247"/>
      <c r="K302" s="247"/>
      <c r="L302" s="298"/>
      <c r="M302" s="186">
        <v>0</v>
      </c>
      <c r="N302" s="186"/>
      <c r="O302" s="186"/>
      <c r="P302" s="186">
        <v>0</v>
      </c>
    </row>
    <row r="303" spans="1:16" ht="154.5" hidden="1" customHeight="1" x14ac:dyDescent="0.25">
      <c r="B303" s="29"/>
      <c r="C303" s="29"/>
      <c r="D303" s="29"/>
      <c r="E303" s="31"/>
      <c r="F303" s="188" t="s">
        <v>425</v>
      </c>
      <c r="G303" s="181"/>
      <c r="H303" s="187"/>
      <c r="I303" s="208"/>
      <c r="J303" s="208"/>
      <c r="K303" s="208"/>
      <c r="L303" s="212"/>
      <c r="M303" s="186"/>
      <c r="N303" s="186"/>
      <c r="O303" s="186"/>
      <c r="P303" s="186"/>
    </row>
    <row r="304" spans="1:16" ht="135.75" customHeight="1" x14ac:dyDescent="0.3">
      <c r="B304" s="34" t="s">
        <v>14</v>
      </c>
      <c r="C304" s="34" t="s">
        <v>4</v>
      </c>
      <c r="D304" s="34" t="s">
        <v>5</v>
      </c>
      <c r="E304" s="35" t="s">
        <v>6</v>
      </c>
      <c r="F304" s="223" t="s">
        <v>498</v>
      </c>
      <c r="G304" s="181"/>
      <c r="H304" s="191"/>
      <c r="I304" s="247">
        <v>3000</v>
      </c>
      <c r="J304" s="247">
        <f>I304</f>
        <v>3000</v>
      </c>
      <c r="K304" s="247">
        <v>3000</v>
      </c>
      <c r="L304" s="246">
        <v>0</v>
      </c>
      <c r="M304" s="225"/>
      <c r="N304" s="293"/>
      <c r="O304" s="293"/>
      <c r="P304" s="293"/>
    </row>
    <row r="305" spans="2:16" ht="120.75" customHeight="1" x14ac:dyDescent="0.3">
      <c r="B305" s="34" t="s">
        <v>24</v>
      </c>
      <c r="C305" s="34" t="s">
        <v>25</v>
      </c>
      <c r="D305" s="34" t="s">
        <v>10</v>
      </c>
      <c r="E305" s="35" t="s">
        <v>26</v>
      </c>
      <c r="F305" s="223" t="s">
        <v>562</v>
      </c>
      <c r="G305" s="181"/>
      <c r="H305" s="191"/>
      <c r="I305" s="247">
        <v>12900</v>
      </c>
      <c r="J305" s="247">
        <v>40929</v>
      </c>
      <c r="K305" s="247">
        <v>7260</v>
      </c>
      <c r="L305" s="246">
        <v>0</v>
      </c>
      <c r="M305" s="225"/>
      <c r="N305" s="293"/>
      <c r="O305" s="293"/>
      <c r="P305" s="293"/>
    </row>
    <row r="306" spans="2:16" ht="87" customHeight="1" x14ac:dyDescent="0.25">
      <c r="B306" s="29"/>
      <c r="C306" s="29"/>
      <c r="D306" s="29"/>
      <c r="E306" s="31"/>
      <c r="F306" s="223" t="s">
        <v>499</v>
      </c>
      <c r="G306" s="181" t="s">
        <v>32</v>
      </c>
      <c r="H306" s="191">
        <f>I306+M306</f>
        <v>289800</v>
      </c>
      <c r="I306" s="224">
        <f t="shared" ref="I306:P306" si="19">I307+I312</f>
        <v>289800</v>
      </c>
      <c r="J306" s="224">
        <f t="shared" si="19"/>
        <v>596600</v>
      </c>
      <c r="K306" s="224">
        <f t="shared" si="19"/>
        <v>232800</v>
      </c>
      <c r="L306" s="222">
        <f t="shared" si="19"/>
        <v>196522.08000000002</v>
      </c>
      <c r="M306" s="224">
        <f t="shared" si="19"/>
        <v>0</v>
      </c>
      <c r="N306" s="222">
        <f t="shared" si="19"/>
        <v>0</v>
      </c>
      <c r="O306" s="222">
        <f t="shared" si="19"/>
        <v>0</v>
      </c>
      <c r="P306" s="222">
        <f t="shared" si="19"/>
        <v>0</v>
      </c>
    </row>
    <row r="307" spans="2:16" ht="55.5" customHeight="1" x14ac:dyDescent="0.3">
      <c r="B307" s="29" t="s">
        <v>8</v>
      </c>
      <c r="C307" s="29" t="s">
        <v>9</v>
      </c>
      <c r="D307" s="29" t="s">
        <v>10</v>
      </c>
      <c r="E307" s="35" t="s">
        <v>11</v>
      </c>
      <c r="F307" s="226" t="s">
        <v>321</v>
      </c>
      <c r="G307" s="181"/>
      <c r="H307" s="191"/>
      <c r="I307" s="247">
        <f>I308+I310+I309</f>
        <v>141800</v>
      </c>
      <c r="J307" s="247">
        <f>J308+J310+J309</f>
        <v>596600</v>
      </c>
      <c r="K307" s="247">
        <f>K308+K310+K309</f>
        <v>141800</v>
      </c>
      <c r="L307" s="246">
        <f>L308+L310+L309</f>
        <v>108874.08</v>
      </c>
      <c r="M307" s="176">
        <f>M308+M310+M309</f>
        <v>0</v>
      </c>
      <c r="N307" s="177">
        <f>N308+N310+N311</f>
        <v>0</v>
      </c>
      <c r="O307" s="177">
        <f>O308+O310+O311</f>
        <v>0</v>
      </c>
      <c r="P307" s="177">
        <f>P308+P310+P311</f>
        <v>0</v>
      </c>
    </row>
    <row r="308" spans="2:16" ht="84" customHeight="1" x14ac:dyDescent="0.3">
      <c r="B308" s="29"/>
      <c r="C308" s="29"/>
      <c r="D308" s="29"/>
      <c r="E308" s="35"/>
      <c r="F308" s="188" t="s">
        <v>560</v>
      </c>
      <c r="G308" s="181"/>
      <c r="H308" s="187">
        <f>I308+M308</f>
        <v>141800</v>
      </c>
      <c r="I308" s="178">
        <v>141800</v>
      </c>
      <c r="J308" s="178">
        <v>596600</v>
      </c>
      <c r="K308" s="178">
        <v>141800</v>
      </c>
      <c r="L308" s="174">
        <v>108874.08</v>
      </c>
      <c r="M308" s="185">
        <v>0</v>
      </c>
      <c r="N308" s="185"/>
      <c r="O308" s="185"/>
      <c r="P308" s="185">
        <v>0</v>
      </c>
    </row>
    <row r="309" spans="2:16" ht="81" hidden="1" customHeight="1" x14ac:dyDescent="0.3">
      <c r="B309" s="29"/>
      <c r="C309" s="29"/>
      <c r="D309" s="29"/>
      <c r="E309" s="35"/>
      <c r="F309" s="188" t="s">
        <v>330</v>
      </c>
      <c r="G309" s="181"/>
      <c r="H309" s="187"/>
      <c r="I309" s="178"/>
      <c r="J309" s="178"/>
      <c r="K309" s="178"/>
      <c r="L309" s="174"/>
      <c r="M309" s="185"/>
      <c r="N309" s="185"/>
      <c r="O309" s="185"/>
      <c r="P309" s="185"/>
    </row>
    <row r="310" spans="2:16" ht="59.25" hidden="1" customHeight="1" x14ac:dyDescent="0.3">
      <c r="B310" s="29"/>
      <c r="C310" s="29"/>
      <c r="D310" s="29"/>
      <c r="E310" s="35"/>
      <c r="F310" s="188" t="s">
        <v>329</v>
      </c>
      <c r="G310" s="181"/>
      <c r="H310" s="185"/>
      <c r="I310" s="178">
        <v>0</v>
      </c>
      <c r="J310" s="178"/>
      <c r="K310" s="178">
        <v>0</v>
      </c>
      <c r="L310" s="174">
        <v>0</v>
      </c>
      <c r="M310" s="185"/>
      <c r="N310" s="185"/>
      <c r="O310" s="185"/>
      <c r="P310" s="185"/>
    </row>
    <row r="311" spans="2:16" ht="48" hidden="1" customHeight="1" x14ac:dyDescent="0.3">
      <c r="B311" s="29"/>
      <c r="C311" s="29"/>
      <c r="D311" s="29"/>
      <c r="E311" s="35"/>
      <c r="F311" s="188" t="s">
        <v>453</v>
      </c>
      <c r="G311" s="181"/>
      <c r="H311" s="185"/>
      <c r="I311" s="178"/>
      <c r="J311" s="178"/>
      <c r="K311" s="178"/>
      <c r="L311" s="174"/>
      <c r="M311" s="185"/>
      <c r="N311" s="185"/>
      <c r="O311" s="185"/>
      <c r="P311" s="174"/>
    </row>
    <row r="312" spans="2:16" ht="58.5" customHeight="1" x14ac:dyDescent="0.3">
      <c r="B312" s="34" t="s">
        <v>28</v>
      </c>
      <c r="C312" s="34" t="s">
        <v>29</v>
      </c>
      <c r="D312" s="34" t="s">
        <v>30</v>
      </c>
      <c r="E312" s="35" t="s">
        <v>31</v>
      </c>
      <c r="F312" s="226" t="s">
        <v>321</v>
      </c>
      <c r="G312" s="181"/>
      <c r="H312" s="185"/>
      <c r="I312" s="307">
        <f t="shared" ref="I312:P312" si="20">I313+I317</f>
        <v>148000</v>
      </c>
      <c r="J312" s="307">
        <f t="shared" si="20"/>
        <v>0</v>
      </c>
      <c r="K312" s="307">
        <f t="shared" si="20"/>
        <v>91000</v>
      </c>
      <c r="L312" s="307">
        <f t="shared" si="20"/>
        <v>87648</v>
      </c>
      <c r="M312" s="176">
        <f t="shared" si="20"/>
        <v>0</v>
      </c>
      <c r="N312" s="176">
        <f t="shared" si="20"/>
        <v>0</v>
      </c>
      <c r="O312" s="176">
        <f t="shared" si="20"/>
        <v>0</v>
      </c>
      <c r="P312" s="176">
        <f t="shared" si="20"/>
        <v>0</v>
      </c>
    </row>
    <row r="313" spans="2:16" ht="60" customHeight="1" x14ac:dyDescent="0.3">
      <c r="B313" s="29"/>
      <c r="C313" s="29"/>
      <c r="D313" s="29"/>
      <c r="E313" s="35"/>
      <c r="F313" s="226" t="s">
        <v>320</v>
      </c>
      <c r="G313" s="181"/>
      <c r="H313" s="187">
        <f>I313+M313</f>
        <v>137000</v>
      </c>
      <c r="I313" s="178">
        <v>137000</v>
      </c>
      <c r="J313" s="178"/>
      <c r="K313" s="178">
        <f>40000+40000</f>
        <v>80000</v>
      </c>
      <c r="L313" s="174">
        <v>79998</v>
      </c>
      <c r="M313" s="185">
        <v>0</v>
      </c>
      <c r="N313" s="185"/>
      <c r="O313" s="185"/>
      <c r="P313" s="185">
        <v>0</v>
      </c>
    </row>
    <row r="314" spans="2:16" ht="85.5" hidden="1" customHeight="1" x14ac:dyDescent="0.25">
      <c r="B314" s="29"/>
      <c r="C314" s="29"/>
      <c r="D314" s="29"/>
      <c r="E314" s="31"/>
      <c r="F314" s="228" t="s">
        <v>500</v>
      </c>
      <c r="G314" s="229" t="s">
        <v>38</v>
      </c>
      <c r="H314" s="191"/>
      <c r="I314" s="176"/>
      <c r="J314" s="176"/>
      <c r="K314" s="176"/>
      <c r="L314" s="218"/>
      <c r="M314" s="186"/>
      <c r="N314" s="186"/>
      <c r="O314" s="186"/>
      <c r="P314" s="186"/>
    </row>
    <row r="315" spans="2:16" ht="51" hidden="1" customHeight="1" x14ac:dyDescent="0.25">
      <c r="B315" s="29"/>
      <c r="C315" s="29"/>
      <c r="D315" s="29"/>
      <c r="E315" s="31"/>
      <c r="F315" s="226" t="s">
        <v>43</v>
      </c>
      <c r="G315" s="181"/>
      <c r="H315" s="187">
        <f>I315+M315</f>
        <v>1100000</v>
      </c>
      <c r="I315" s="178">
        <v>0</v>
      </c>
      <c r="J315" s="178"/>
      <c r="K315" s="178"/>
      <c r="L315" s="230"/>
      <c r="M315" s="185">
        <v>1100000</v>
      </c>
      <c r="N315" s="185"/>
      <c r="O315" s="185"/>
      <c r="P315" s="185">
        <v>1100000</v>
      </c>
    </row>
    <row r="316" spans="2:16" ht="63.75" hidden="1" customHeight="1" x14ac:dyDescent="0.25">
      <c r="B316" s="29"/>
      <c r="C316" s="29"/>
      <c r="D316" s="29"/>
      <c r="E316" s="31"/>
      <c r="F316" s="226" t="s">
        <v>42</v>
      </c>
      <c r="G316" s="181"/>
      <c r="H316" s="187">
        <f>I316+M316</f>
        <v>2706700</v>
      </c>
      <c r="I316" s="178">
        <v>0</v>
      </c>
      <c r="J316" s="178"/>
      <c r="K316" s="178"/>
      <c r="L316" s="230"/>
      <c r="M316" s="185">
        <v>2706700</v>
      </c>
      <c r="N316" s="185"/>
      <c r="O316" s="185"/>
      <c r="P316" s="185">
        <v>2706700</v>
      </c>
    </row>
    <row r="317" spans="2:16" ht="75" customHeight="1" x14ac:dyDescent="0.3">
      <c r="B317" s="29"/>
      <c r="C317" s="29"/>
      <c r="D317" s="29"/>
      <c r="E317" s="35"/>
      <c r="F317" s="226" t="s">
        <v>222</v>
      </c>
      <c r="G317" s="181"/>
      <c r="H317" s="187"/>
      <c r="I317" s="178">
        <v>11000</v>
      </c>
      <c r="J317" s="178"/>
      <c r="K317" s="178">
        <f>6000+5000</f>
        <v>11000</v>
      </c>
      <c r="L317" s="230">
        <v>7650</v>
      </c>
      <c r="M317" s="185"/>
      <c r="N317" s="185"/>
      <c r="O317" s="185"/>
      <c r="P317" s="185"/>
    </row>
    <row r="318" spans="2:16" ht="0.75" customHeight="1" x14ac:dyDescent="0.3">
      <c r="B318" s="29"/>
      <c r="C318" s="29"/>
      <c r="D318" s="29"/>
      <c r="E318" s="35"/>
      <c r="F318" s="226"/>
      <c r="G318" s="1"/>
      <c r="H318" s="151"/>
      <c r="I318" s="116"/>
      <c r="J318" s="116"/>
      <c r="K318" s="116"/>
      <c r="L318" s="123"/>
      <c r="M318" s="121"/>
      <c r="N318" s="121"/>
      <c r="O318" s="121"/>
      <c r="P318" s="121"/>
    </row>
    <row r="319" spans="2:16" ht="51.75" hidden="1" customHeight="1" x14ac:dyDescent="0.2">
      <c r="B319" s="108"/>
      <c r="C319" s="108"/>
      <c r="D319" s="108"/>
      <c r="E319" s="108"/>
      <c r="F319" s="231" t="s">
        <v>501</v>
      </c>
      <c r="G319" s="181"/>
      <c r="H319" s="187"/>
      <c r="I319" s="247">
        <f>I320</f>
        <v>0</v>
      </c>
      <c r="J319" s="247">
        <f>J320</f>
        <v>0</v>
      </c>
      <c r="K319" s="247">
        <f>K320</f>
        <v>0</v>
      </c>
      <c r="L319" s="246">
        <f>L320</f>
        <v>0</v>
      </c>
      <c r="M319" s="246">
        <f>M320+M328</f>
        <v>0</v>
      </c>
      <c r="N319" s="246">
        <f>N320</f>
        <v>0</v>
      </c>
      <c r="O319" s="246">
        <f>O320</f>
        <v>0</v>
      </c>
      <c r="P319" s="246">
        <f>P320</f>
        <v>0</v>
      </c>
    </row>
    <row r="320" spans="2:16" ht="60" hidden="1" customHeight="1" x14ac:dyDescent="0.3">
      <c r="B320" s="34" t="s">
        <v>8</v>
      </c>
      <c r="C320" s="34" t="s">
        <v>9</v>
      </c>
      <c r="D320" s="34" t="s">
        <v>10</v>
      </c>
      <c r="E320" s="35" t="s">
        <v>11</v>
      </c>
      <c r="F320" s="226" t="s">
        <v>322</v>
      </c>
      <c r="G320" s="181"/>
      <c r="H320" s="187"/>
      <c r="I320" s="292">
        <f>I321+I323+I324+I327+I322</f>
        <v>0</v>
      </c>
      <c r="J320" s="292">
        <f>J321+J323+J324+J327+J322</f>
        <v>0</v>
      </c>
      <c r="K320" s="292">
        <f>K321+K323+K324+K327+K322</f>
        <v>0</v>
      </c>
      <c r="L320" s="291">
        <f>L321+L323+L324+L327+L322</f>
        <v>0</v>
      </c>
      <c r="M320" s="291">
        <f>M323+M326+M327</f>
        <v>0</v>
      </c>
      <c r="N320" s="291">
        <f>N321+N323+N324+N327</f>
        <v>0</v>
      </c>
      <c r="O320" s="291">
        <f>O321+O323+O324+O327</f>
        <v>0</v>
      </c>
      <c r="P320" s="291">
        <f>P321+P323+P324+P327</f>
        <v>0</v>
      </c>
    </row>
    <row r="321" spans="2:16" ht="60" hidden="1" customHeight="1" x14ac:dyDescent="0.3">
      <c r="B321" s="29"/>
      <c r="C321" s="29"/>
      <c r="D321" s="29"/>
      <c r="E321" s="35"/>
      <c r="F321" s="226" t="s">
        <v>331</v>
      </c>
      <c r="G321" s="181"/>
      <c r="H321" s="187"/>
      <c r="I321" s="178"/>
      <c r="J321" s="178"/>
      <c r="K321" s="178"/>
      <c r="L321" s="174"/>
      <c r="M321" s="177"/>
      <c r="N321" s="177"/>
      <c r="O321" s="177"/>
      <c r="P321" s="177"/>
    </row>
    <row r="322" spans="2:16" ht="87" hidden="1" customHeight="1" x14ac:dyDescent="0.3">
      <c r="B322" s="29"/>
      <c r="C322" s="29"/>
      <c r="D322" s="29"/>
      <c r="E322" s="35"/>
      <c r="F322" s="226" t="s">
        <v>547</v>
      </c>
      <c r="G322" s="181"/>
      <c r="H322" s="187"/>
      <c r="I322" s="178"/>
      <c r="J322" s="178"/>
      <c r="K322" s="178"/>
      <c r="L322" s="174"/>
      <c r="M322" s="177"/>
      <c r="N322" s="177"/>
      <c r="O322" s="177"/>
      <c r="P322" s="177"/>
    </row>
    <row r="323" spans="2:16" ht="54.75" hidden="1" customHeight="1" x14ac:dyDescent="0.25">
      <c r="B323" s="29"/>
      <c r="C323" s="29"/>
      <c r="D323" s="29"/>
      <c r="E323" s="31"/>
      <c r="F323" s="226" t="s">
        <v>350</v>
      </c>
      <c r="G323" s="181"/>
      <c r="H323" s="187"/>
      <c r="I323" s="178">
        <v>0</v>
      </c>
      <c r="J323" s="178"/>
      <c r="K323" s="178">
        <v>0</v>
      </c>
      <c r="L323" s="230">
        <v>0</v>
      </c>
      <c r="M323" s="185"/>
      <c r="N323" s="174"/>
      <c r="O323" s="174"/>
      <c r="P323" s="174"/>
    </row>
    <row r="324" spans="2:16" ht="64.5" hidden="1" customHeight="1" x14ac:dyDescent="0.25">
      <c r="B324" s="29"/>
      <c r="C324" s="29"/>
      <c r="D324" s="29"/>
      <c r="E324" s="31"/>
      <c r="F324" s="226" t="s">
        <v>323</v>
      </c>
      <c r="G324" s="181"/>
      <c r="H324" s="187"/>
      <c r="I324" s="178">
        <v>0</v>
      </c>
      <c r="J324" s="178"/>
      <c r="K324" s="178">
        <v>0</v>
      </c>
      <c r="L324" s="230">
        <v>0</v>
      </c>
      <c r="M324" s="185"/>
      <c r="N324" s="178"/>
      <c r="O324" s="174"/>
      <c r="P324" s="174"/>
    </row>
    <row r="325" spans="2:16" ht="43.5" hidden="1" customHeight="1" x14ac:dyDescent="0.25">
      <c r="B325" s="29"/>
      <c r="C325" s="29"/>
      <c r="D325" s="29"/>
      <c r="E325" s="31"/>
      <c r="F325" s="226"/>
      <c r="G325" s="181"/>
      <c r="H325" s="187"/>
      <c r="I325" s="178"/>
      <c r="J325" s="178"/>
      <c r="K325" s="178"/>
      <c r="L325" s="230"/>
      <c r="M325" s="185"/>
      <c r="N325" s="178"/>
      <c r="O325" s="185"/>
      <c r="P325" s="174"/>
    </row>
    <row r="326" spans="2:16" ht="43.5" hidden="1" customHeight="1" x14ac:dyDescent="0.25">
      <c r="B326" s="29"/>
      <c r="C326" s="29"/>
      <c r="D326" s="29"/>
      <c r="E326" s="31"/>
      <c r="F326" s="231"/>
      <c r="G326" s="181"/>
      <c r="H326" s="187"/>
      <c r="I326" s="178"/>
      <c r="J326" s="178"/>
      <c r="K326" s="178"/>
      <c r="L326" s="230"/>
      <c r="M326" s="185"/>
      <c r="N326" s="232"/>
      <c r="O326" s="185"/>
      <c r="P326" s="185"/>
    </row>
    <row r="327" spans="2:16" ht="83.25" hidden="1" customHeight="1" x14ac:dyDescent="0.25">
      <c r="B327" s="29"/>
      <c r="C327" s="29"/>
      <c r="D327" s="29"/>
      <c r="E327" s="31"/>
      <c r="F327" s="226" t="s">
        <v>223</v>
      </c>
      <c r="G327" s="181"/>
      <c r="H327" s="187"/>
      <c r="I327" s="178"/>
      <c r="J327" s="178"/>
      <c r="K327" s="178"/>
      <c r="L327" s="230"/>
      <c r="M327" s="185"/>
      <c r="N327" s="178"/>
      <c r="O327" s="185"/>
      <c r="P327" s="185"/>
    </row>
    <row r="328" spans="2:16" ht="42.75" hidden="1" customHeight="1" x14ac:dyDescent="0.3">
      <c r="B328" s="29"/>
      <c r="C328" s="29"/>
      <c r="D328" s="29"/>
      <c r="E328" s="35"/>
      <c r="F328" s="226"/>
      <c r="G328" s="1"/>
      <c r="H328" s="151"/>
      <c r="I328" s="116"/>
      <c r="J328" s="116"/>
      <c r="K328" s="116"/>
      <c r="L328" s="123"/>
      <c r="M328" s="121"/>
      <c r="N328" s="125"/>
      <c r="O328" s="129"/>
      <c r="P328" s="126"/>
    </row>
    <row r="329" spans="2:16" ht="81" hidden="1" customHeight="1" x14ac:dyDescent="0.3">
      <c r="B329" s="34" t="s">
        <v>243</v>
      </c>
      <c r="C329" s="34" t="s">
        <v>244</v>
      </c>
      <c r="D329" s="34" t="s">
        <v>245</v>
      </c>
      <c r="E329" s="31" t="s">
        <v>246</v>
      </c>
      <c r="F329" s="231" t="s">
        <v>604</v>
      </c>
      <c r="G329" s="1"/>
      <c r="H329" s="151"/>
      <c r="I329" s="131">
        <f>I330+I334+I333+I331+I336+I332+I337+I338</f>
        <v>0</v>
      </c>
      <c r="J329" s="131">
        <f>J330+J334+J333+J331+J336+J332+J337</f>
        <v>0</v>
      </c>
      <c r="K329" s="131">
        <f>K330+K334+K333+K331+K336+K332+K337+K338</f>
        <v>0</v>
      </c>
      <c r="L329" s="130">
        <f>L330+L334+L333+L331+L336+L332+L337+L338</f>
        <v>0</v>
      </c>
      <c r="M329" s="127">
        <f>M330+M334+M333+M331+M336+M332+M337</f>
        <v>0</v>
      </c>
      <c r="N329" s="127">
        <f>N330+N334+N333+N331+N336+N332+N337+N339+N340</f>
        <v>0</v>
      </c>
      <c r="O329" s="127">
        <f>O330+O334+O333+O331+O336+O332+O337+O339+O340</f>
        <v>0</v>
      </c>
      <c r="P329" s="124">
        <f>P330+P334+P333+P331+P336+P332+P337+P339+P340</f>
        <v>0</v>
      </c>
    </row>
    <row r="330" spans="2:16" ht="129" hidden="1" customHeight="1" x14ac:dyDescent="0.25">
      <c r="B330" s="29"/>
      <c r="C330" s="29"/>
      <c r="D330" s="29"/>
      <c r="E330" s="31"/>
      <c r="F330" s="226" t="s">
        <v>325</v>
      </c>
      <c r="G330" s="181"/>
      <c r="H330" s="187"/>
      <c r="I330" s="211"/>
      <c r="J330" s="211"/>
      <c r="K330" s="211"/>
      <c r="L330" s="174"/>
      <c r="M330" s="121"/>
      <c r="N330" s="116"/>
      <c r="O330" s="121"/>
      <c r="P330" s="121"/>
    </row>
    <row r="331" spans="2:16" ht="147" hidden="1" customHeight="1" x14ac:dyDescent="0.25">
      <c r="B331" s="29"/>
      <c r="C331" s="29"/>
      <c r="D331" s="29"/>
      <c r="E331" s="31"/>
      <c r="F331" s="226" t="s">
        <v>509</v>
      </c>
      <c r="G331" s="181"/>
      <c r="H331" s="187"/>
      <c r="I331" s="174"/>
      <c r="J331" s="211"/>
      <c r="K331" s="211"/>
      <c r="L331" s="174"/>
      <c r="M331" s="121"/>
      <c r="N331" s="116"/>
      <c r="O331" s="121"/>
      <c r="P331" s="121"/>
    </row>
    <row r="332" spans="2:16" ht="50.25" hidden="1" customHeight="1" x14ac:dyDescent="0.25">
      <c r="B332" s="29"/>
      <c r="C332" s="29"/>
      <c r="D332" s="29"/>
      <c r="E332" s="31"/>
      <c r="F332" s="226"/>
      <c r="G332" s="181"/>
      <c r="H332" s="187"/>
      <c r="I332" s="174"/>
      <c r="J332" s="174"/>
      <c r="K332" s="174"/>
      <c r="L332" s="230"/>
      <c r="M332" s="121"/>
      <c r="N332" s="116"/>
      <c r="O332" s="116"/>
      <c r="P332" s="121"/>
    </row>
    <row r="333" spans="2:16" ht="95.25" hidden="1" customHeight="1" x14ac:dyDescent="0.25">
      <c r="B333" s="29"/>
      <c r="C333" s="29"/>
      <c r="D333" s="29"/>
      <c r="E333" s="31"/>
      <c r="F333" s="226" t="s">
        <v>341</v>
      </c>
      <c r="G333" s="181"/>
      <c r="H333" s="187"/>
      <c r="I333" s="174"/>
      <c r="J333" s="211"/>
      <c r="K333" s="211"/>
      <c r="L333" s="174"/>
      <c r="M333" s="121"/>
      <c r="N333" s="116"/>
      <c r="O333" s="121"/>
      <c r="P333" s="121"/>
    </row>
    <row r="334" spans="2:16" ht="88.5" hidden="1" customHeight="1" x14ac:dyDescent="0.25">
      <c r="B334" s="29"/>
      <c r="C334" s="29"/>
      <c r="D334" s="29"/>
      <c r="E334" s="31"/>
      <c r="F334" s="226" t="s">
        <v>224</v>
      </c>
      <c r="G334" s="181"/>
      <c r="H334" s="187"/>
      <c r="I334" s="174"/>
      <c r="J334" s="174"/>
      <c r="K334" s="174"/>
      <c r="L334" s="174"/>
      <c r="M334" s="121"/>
      <c r="N334" s="116"/>
      <c r="O334" s="121"/>
      <c r="P334" s="121"/>
    </row>
    <row r="335" spans="2:16" ht="50.25" hidden="1" customHeight="1" x14ac:dyDescent="0.25">
      <c r="B335" s="29"/>
      <c r="C335" s="29"/>
      <c r="D335" s="29"/>
      <c r="E335" s="31"/>
      <c r="F335" s="226" t="s">
        <v>276</v>
      </c>
      <c r="G335" s="181"/>
      <c r="H335" s="187"/>
      <c r="I335" s="174"/>
      <c r="J335" s="174"/>
      <c r="K335" s="174"/>
      <c r="L335" s="230"/>
      <c r="M335" s="121"/>
      <c r="N335" s="116">
        <f>3500000+2000000-5500000</f>
        <v>0</v>
      </c>
      <c r="O335" s="116">
        <v>0</v>
      </c>
      <c r="P335" s="121">
        <v>0</v>
      </c>
    </row>
    <row r="336" spans="2:16" ht="56.25" hidden="1" customHeight="1" x14ac:dyDescent="0.25">
      <c r="B336" s="29"/>
      <c r="C336" s="29"/>
      <c r="D336" s="29"/>
      <c r="E336" s="31"/>
      <c r="F336" s="226" t="s">
        <v>510</v>
      </c>
      <c r="G336" s="181"/>
      <c r="H336" s="187"/>
      <c r="I336" s="174"/>
      <c r="J336" s="174"/>
      <c r="K336" s="174"/>
      <c r="L336" s="230"/>
      <c r="M336" s="121"/>
      <c r="N336" s="116"/>
      <c r="O336" s="116"/>
      <c r="P336" s="121"/>
    </row>
    <row r="337" spans="2:16" ht="61.5" hidden="1" customHeight="1" x14ac:dyDescent="0.25">
      <c r="B337" s="29"/>
      <c r="C337" s="29"/>
      <c r="D337" s="29"/>
      <c r="E337" s="31"/>
      <c r="F337" s="226" t="s">
        <v>326</v>
      </c>
      <c r="G337" s="181"/>
      <c r="H337" s="187"/>
      <c r="I337" s="174"/>
      <c r="J337" s="174"/>
      <c r="K337" s="174"/>
      <c r="L337" s="230"/>
      <c r="M337" s="185"/>
      <c r="N337" s="178"/>
      <c r="O337" s="178"/>
      <c r="P337" s="185"/>
    </row>
    <row r="338" spans="2:16" ht="42" hidden="1" customHeight="1" x14ac:dyDescent="0.25">
      <c r="B338" s="29"/>
      <c r="C338" s="29"/>
      <c r="D338" s="29"/>
      <c r="E338" s="31"/>
      <c r="F338" s="226" t="s">
        <v>454</v>
      </c>
      <c r="G338" s="181"/>
      <c r="H338" s="187"/>
      <c r="I338" s="174"/>
      <c r="J338" s="174"/>
      <c r="K338" s="174"/>
      <c r="L338" s="230"/>
      <c r="M338" s="185"/>
      <c r="N338" s="178"/>
      <c r="O338" s="178"/>
      <c r="P338" s="185"/>
    </row>
    <row r="339" spans="2:16" ht="50.25" hidden="1" customHeight="1" x14ac:dyDescent="0.25">
      <c r="B339" s="29"/>
      <c r="C339" s="29"/>
      <c r="D339" s="29"/>
      <c r="E339" s="31"/>
      <c r="F339" s="226" t="s">
        <v>345</v>
      </c>
      <c r="G339" s="181"/>
      <c r="H339" s="187"/>
      <c r="I339" s="178"/>
      <c r="J339" s="178"/>
      <c r="K339" s="178"/>
      <c r="L339" s="230"/>
      <c r="M339" s="185"/>
      <c r="N339" s="178"/>
      <c r="O339" s="178"/>
      <c r="P339" s="174"/>
    </row>
    <row r="340" spans="2:16" ht="74.25" hidden="1" customHeight="1" x14ac:dyDescent="0.3">
      <c r="B340" s="34" t="s">
        <v>428</v>
      </c>
      <c r="C340" s="34" t="s">
        <v>254</v>
      </c>
      <c r="D340" s="34" t="s">
        <v>5</v>
      </c>
      <c r="E340" s="31" t="s">
        <v>429</v>
      </c>
      <c r="F340" s="226" t="s">
        <v>430</v>
      </c>
      <c r="G340" s="181"/>
      <c r="H340" s="187"/>
      <c r="I340" s="178"/>
      <c r="J340" s="178"/>
      <c r="K340" s="178"/>
      <c r="L340" s="230"/>
      <c r="M340" s="185"/>
      <c r="N340" s="178"/>
      <c r="O340" s="178"/>
      <c r="P340" s="174"/>
    </row>
    <row r="341" spans="2:16" ht="62.25" customHeight="1" x14ac:dyDescent="0.25">
      <c r="B341" s="29"/>
      <c r="C341" s="29"/>
      <c r="D341" s="29"/>
      <c r="E341" s="31"/>
      <c r="F341" s="231" t="s">
        <v>502</v>
      </c>
      <c r="G341" s="181"/>
      <c r="H341" s="187"/>
      <c r="I341" s="224"/>
      <c r="J341" s="224"/>
      <c r="K341" s="224"/>
      <c r="L341" s="233"/>
      <c r="M341" s="225"/>
      <c r="N341" s="222">
        <f>N343+N401</f>
        <v>623000</v>
      </c>
      <c r="O341" s="222">
        <f>O343+O401</f>
        <v>623000</v>
      </c>
      <c r="P341" s="222">
        <f>P343+P401</f>
        <v>0</v>
      </c>
    </row>
    <row r="342" spans="2:16" ht="82.5" hidden="1" customHeight="1" x14ac:dyDescent="0.3">
      <c r="B342" s="20">
        <v>1217310</v>
      </c>
      <c r="C342" s="20">
        <v>7310</v>
      </c>
      <c r="D342" s="32" t="s">
        <v>21</v>
      </c>
      <c r="E342" s="22" t="s">
        <v>220</v>
      </c>
      <c r="F342" s="226" t="s">
        <v>324</v>
      </c>
      <c r="G342" s="181"/>
      <c r="H342" s="187"/>
      <c r="I342" s="176"/>
      <c r="J342" s="176"/>
      <c r="K342" s="176"/>
      <c r="L342" s="218"/>
      <c r="M342" s="186"/>
      <c r="N342" s="174"/>
      <c r="O342" s="174"/>
      <c r="P342" s="174"/>
    </row>
    <row r="343" spans="2:16" ht="57.75" customHeight="1" x14ac:dyDescent="0.3">
      <c r="B343" s="20">
        <v>1217310</v>
      </c>
      <c r="C343" s="20">
        <v>7310</v>
      </c>
      <c r="D343" s="32" t="s">
        <v>21</v>
      </c>
      <c r="E343" s="22" t="s">
        <v>220</v>
      </c>
      <c r="F343" s="226" t="s">
        <v>561</v>
      </c>
      <c r="G343" s="181"/>
      <c r="H343" s="187"/>
      <c r="I343" s="178"/>
      <c r="J343" s="178"/>
      <c r="K343" s="178"/>
      <c r="L343" s="230"/>
      <c r="M343" s="185"/>
      <c r="N343" s="174">
        <v>523000</v>
      </c>
      <c r="O343" s="174">
        <v>523000</v>
      </c>
      <c r="P343" s="174">
        <v>0</v>
      </c>
    </row>
    <row r="344" spans="2:16" ht="158.25" hidden="1" customHeight="1" x14ac:dyDescent="0.3">
      <c r="B344" s="20">
        <v>1217310</v>
      </c>
      <c r="C344" s="20">
        <v>7310</v>
      </c>
      <c r="D344" s="32" t="s">
        <v>451</v>
      </c>
      <c r="E344" s="22" t="s">
        <v>220</v>
      </c>
      <c r="F344" s="226" t="s">
        <v>529</v>
      </c>
      <c r="G344" s="181"/>
      <c r="H344" s="187"/>
      <c r="I344" s="178"/>
      <c r="J344" s="178"/>
      <c r="K344" s="178"/>
      <c r="L344" s="230"/>
      <c r="M344" s="185"/>
      <c r="N344" s="174"/>
      <c r="O344" s="174"/>
      <c r="P344" s="174"/>
    </row>
    <row r="345" spans="2:16" ht="219.75" hidden="1" customHeight="1" x14ac:dyDescent="0.3">
      <c r="B345" s="20">
        <v>1217310</v>
      </c>
      <c r="C345" s="20">
        <v>7310</v>
      </c>
      <c r="D345" s="32" t="s">
        <v>21</v>
      </c>
      <c r="E345" s="22" t="s">
        <v>220</v>
      </c>
      <c r="F345" s="226" t="s">
        <v>557</v>
      </c>
      <c r="G345" s="181"/>
      <c r="H345" s="187"/>
      <c r="I345" s="178"/>
      <c r="J345" s="178"/>
      <c r="K345" s="178"/>
      <c r="L345" s="230"/>
      <c r="M345" s="185"/>
      <c r="N345" s="174"/>
      <c r="O345" s="174"/>
      <c r="P345" s="174"/>
    </row>
    <row r="346" spans="2:16" ht="69" hidden="1" customHeight="1" x14ac:dyDescent="0.4">
      <c r="B346" s="138"/>
      <c r="C346" s="140"/>
      <c r="D346" s="140"/>
      <c r="E346" s="140"/>
      <c r="F346" s="234" t="s">
        <v>503</v>
      </c>
      <c r="G346" s="235" t="s">
        <v>342</v>
      </c>
      <c r="H346" s="236">
        <f>I346+J346</f>
        <v>0</v>
      </c>
      <c r="I346" s="237">
        <f>I347+I371+I395+I394</f>
        <v>0</v>
      </c>
      <c r="J346" s="237">
        <f>J347+J371+J395+J394</f>
        <v>0</v>
      </c>
      <c r="K346" s="237">
        <f>K347+K371+K395+K394</f>
        <v>0</v>
      </c>
      <c r="L346" s="237">
        <f>L347+L371+L395+L394</f>
        <v>0</v>
      </c>
      <c r="M346" s="237">
        <f>M347+M371</f>
        <v>0</v>
      </c>
      <c r="N346" s="237">
        <f>N347+N371+N394+N395</f>
        <v>0</v>
      </c>
      <c r="O346" s="237">
        <f>O347+O371+O394+O395</f>
        <v>0</v>
      </c>
      <c r="P346" s="237">
        <f>P347+P371+P394+P395</f>
        <v>0</v>
      </c>
    </row>
    <row r="347" spans="2:16" ht="58.5" hidden="1" customHeight="1" x14ac:dyDescent="0.4">
      <c r="B347" s="34" t="s">
        <v>39</v>
      </c>
      <c r="C347" s="34" t="s">
        <v>40</v>
      </c>
      <c r="D347" s="34" t="s">
        <v>247</v>
      </c>
      <c r="E347" s="35" t="s">
        <v>41</v>
      </c>
      <c r="F347" s="238"/>
      <c r="G347" s="239"/>
      <c r="H347" s="240">
        <f>I347+J347</f>
        <v>0</v>
      </c>
      <c r="I347" s="237">
        <f>I348+I349+I369+I350+I351+I352+I353+I354+I355+I360+I361+I362+I363+I364+I365+I366+I367+I368+I356+I357+I358+I359</f>
        <v>0</v>
      </c>
      <c r="J347" s="237">
        <f>J348+J349+J369+J350+J351+J352+J353+J354+J355+J360+J361+J362+J363+J364+J365+J366+J367+J368+J356+J357+J358+J359</f>
        <v>0</v>
      </c>
      <c r="K347" s="237">
        <f>K348+K349+K369+K350+K351+K352+K353+K354+K355+K360+K361+K362+K363+K364+K365+K366+K367+K368+K356+K357+K358+K359</f>
        <v>0</v>
      </c>
      <c r="L347" s="237">
        <f>L348+L349+L369+L350+L351+L352+L353+L354+L355+L360+L361+L362+L363+L364+L365+L366+L367+L368+L356+L357+L358+L359</f>
        <v>0</v>
      </c>
      <c r="M347" s="237">
        <f>M348+M349+M369+M350+M351+M352+M353+M354+M355+M360+M361+M362+M363+M364+M365+M366+M367+M368+M356+M357+M358+M359</f>
        <v>0</v>
      </c>
      <c r="N347" s="237">
        <f>N348+N349+N369+N350+N351+N352+N353+N354+N355+N360+N361+N362+N363</f>
        <v>0</v>
      </c>
      <c r="O347" s="237">
        <f>O348+O349+O369+O350+O351+O352+O353+O354+O355+O360+O361+O362+O363</f>
        <v>0</v>
      </c>
      <c r="P347" s="237">
        <f>P348+P349+P369+P350+P351+P352+P353+P354+P355+P360+P361+P362+P363</f>
        <v>0</v>
      </c>
    </row>
    <row r="348" spans="2:16" ht="76.5" hidden="1" customHeight="1" x14ac:dyDescent="0.4">
      <c r="B348" s="34"/>
      <c r="C348" s="34"/>
      <c r="D348" s="34"/>
      <c r="E348" s="35"/>
      <c r="F348" s="241" t="s">
        <v>343</v>
      </c>
      <c r="G348" s="239"/>
      <c r="H348" s="240"/>
      <c r="I348" s="242"/>
      <c r="J348" s="242"/>
      <c r="K348" s="242"/>
      <c r="L348" s="245"/>
      <c r="M348" s="243"/>
      <c r="N348" s="244"/>
      <c r="O348" s="244"/>
      <c r="P348" s="244"/>
    </row>
    <row r="349" spans="2:16" ht="56.25" hidden="1" customHeight="1" x14ac:dyDescent="0.4">
      <c r="B349" s="34"/>
      <c r="C349" s="34"/>
      <c r="D349" s="34"/>
      <c r="E349" s="35"/>
      <c r="F349" s="241" t="s">
        <v>344</v>
      </c>
      <c r="G349" s="239"/>
      <c r="H349" s="240"/>
      <c r="I349" s="242"/>
      <c r="J349" s="242"/>
      <c r="K349" s="242"/>
      <c r="L349" s="245"/>
      <c r="M349" s="243"/>
      <c r="N349" s="244"/>
      <c r="O349" s="244"/>
      <c r="P349" s="244"/>
    </row>
    <row r="350" spans="2:16" ht="56.25" hidden="1" customHeight="1" x14ac:dyDescent="0.4">
      <c r="B350" s="34"/>
      <c r="C350" s="34"/>
      <c r="D350" s="34"/>
      <c r="E350" s="35"/>
      <c r="F350" s="241" t="s">
        <v>441</v>
      </c>
      <c r="G350" s="239"/>
      <c r="H350" s="240"/>
      <c r="I350" s="242"/>
      <c r="J350" s="242"/>
      <c r="K350" s="242"/>
      <c r="L350" s="245"/>
      <c r="M350" s="243"/>
      <c r="N350" s="244"/>
      <c r="O350" s="244"/>
      <c r="P350" s="244"/>
    </row>
    <row r="351" spans="2:16" ht="56.25" hidden="1" customHeight="1" x14ac:dyDescent="0.4">
      <c r="B351" s="34"/>
      <c r="C351" s="34"/>
      <c r="D351" s="34"/>
      <c r="E351" s="35"/>
      <c r="F351" s="241" t="s">
        <v>442</v>
      </c>
      <c r="G351" s="239"/>
      <c r="H351" s="240"/>
      <c r="I351" s="242"/>
      <c r="J351" s="242"/>
      <c r="K351" s="242"/>
      <c r="L351" s="245"/>
      <c r="M351" s="243"/>
      <c r="N351" s="244"/>
      <c r="O351" s="244"/>
      <c r="P351" s="244"/>
    </row>
    <row r="352" spans="2:16" ht="56.25" hidden="1" customHeight="1" x14ac:dyDescent="0.4">
      <c r="B352" s="34"/>
      <c r="C352" s="34"/>
      <c r="D352" s="34"/>
      <c r="E352" s="35"/>
      <c r="F352" s="241" t="s">
        <v>443</v>
      </c>
      <c r="G352" s="239"/>
      <c r="H352" s="240"/>
      <c r="I352" s="242"/>
      <c r="J352" s="242"/>
      <c r="K352" s="242"/>
      <c r="L352" s="245"/>
      <c r="M352" s="243"/>
      <c r="N352" s="244"/>
      <c r="O352" s="244"/>
      <c r="P352" s="244"/>
    </row>
    <row r="353" spans="2:16" ht="56.25" hidden="1" customHeight="1" x14ac:dyDescent="0.4">
      <c r="B353" s="34"/>
      <c r="C353" s="34"/>
      <c r="D353" s="34"/>
      <c r="E353" s="35"/>
      <c r="F353" s="241" t="s">
        <v>444</v>
      </c>
      <c r="G353" s="239"/>
      <c r="H353" s="240"/>
      <c r="I353" s="242"/>
      <c r="J353" s="242"/>
      <c r="K353" s="242"/>
      <c r="L353" s="245"/>
      <c r="M353" s="243"/>
      <c r="N353" s="244"/>
      <c r="O353" s="244"/>
      <c r="P353" s="244"/>
    </row>
    <row r="354" spans="2:16" ht="56.25" hidden="1" customHeight="1" x14ac:dyDescent="0.4">
      <c r="B354" s="34"/>
      <c r="C354" s="34"/>
      <c r="D354" s="34"/>
      <c r="E354" s="35"/>
      <c r="F354" s="241" t="s">
        <v>513</v>
      </c>
      <c r="G354" s="239"/>
      <c r="H354" s="240"/>
      <c r="I354" s="242"/>
      <c r="J354" s="242"/>
      <c r="K354" s="242"/>
      <c r="L354" s="245"/>
      <c r="M354" s="243"/>
      <c r="N354" s="244"/>
      <c r="O354" s="144"/>
      <c r="P354" s="144"/>
    </row>
    <row r="355" spans="2:16" ht="67.5" hidden="1" customHeight="1" x14ac:dyDescent="0.4">
      <c r="B355" s="34"/>
      <c r="C355" s="34"/>
      <c r="D355" s="34"/>
      <c r="E355" s="35"/>
      <c r="F355" s="241" t="s">
        <v>514</v>
      </c>
      <c r="G355" s="239"/>
      <c r="H355" s="240"/>
      <c r="I355" s="242"/>
      <c r="J355" s="242"/>
      <c r="K355" s="242"/>
      <c r="L355" s="245"/>
      <c r="M355" s="243"/>
      <c r="N355" s="244"/>
      <c r="O355" s="144"/>
      <c r="P355" s="144"/>
    </row>
    <row r="356" spans="2:16" ht="58.5" hidden="1" customHeight="1" x14ac:dyDescent="0.4">
      <c r="B356" s="34"/>
      <c r="C356" s="34"/>
      <c r="D356" s="34"/>
      <c r="E356" s="35"/>
      <c r="F356" s="241" t="s">
        <v>541</v>
      </c>
      <c r="G356" s="239"/>
      <c r="H356" s="240"/>
      <c r="I356" s="242"/>
      <c r="J356" s="242"/>
      <c r="K356" s="242"/>
      <c r="L356" s="245"/>
      <c r="M356" s="243"/>
      <c r="N356" s="244"/>
      <c r="O356" s="144"/>
      <c r="P356" s="144"/>
    </row>
    <row r="357" spans="2:16" ht="54.75" hidden="1" customHeight="1" x14ac:dyDescent="0.4">
      <c r="B357" s="34"/>
      <c r="C357" s="34"/>
      <c r="D357" s="34"/>
      <c r="E357" s="35"/>
      <c r="F357" s="241" t="s">
        <v>544</v>
      </c>
      <c r="G357" s="239"/>
      <c r="H357" s="240"/>
      <c r="I357" s="242"/>
      <c r="J357" s="242"/>
      <c r="K357" s="242"/>
      <c r="L357" s="245"/>
      <c r="M357" s="243"/>
      <c r="N357" s="244"/>
      <c r="O357" s="144"/>
      <c r="P357" s="144"/>
    </row>
    <row r="358" spans="2:16" ht="58.5" hidden="1" customHeight="1" x14ac:dyDescent="0.4">
      <c r="B358" s="34"/>
      <c r="C358" s="34"/>
      <c r="D358" s="34"/>
      <c r="E358" s="35"/>
      <c r="F358" s="241" t="s">
        <v>542</v>
      </c>
      <c r="G358" s="239"/>
      <c r="H358" s="240"/>
      <c r="I358" s="242"/>
      <c r="J358" s="242"/>
      <c r="K358" s="242"/>
      <c r="L358" s="245"/>
      <c r="M358" s="243"/>
      <c r="N358" s="244"/>
      <c r="O358" s="144"/>
      <c r="P358" s="144"/>
    </row>
    <row r="359" spans="2:16" ht="54.75" hidden="1" customHeight="1" x14ac:dyDescent="0.4">
      <c r="B359" s="34"/>
      <c r="C359" s="34"/>
      <c r="D359" s="34"/>
      <c r="E359" s="35"/>
      <c r="F359" s="241" t="s">
        <v>543</v>
      </c>
      <c r="G359" s="239"/>
      <c r="H359" s="240"/>
      <c r="I359" s="242"/>
      <c r="J359" s="242"/>
      <c r="K359" s="242"/>
      <c r="L359" s="245"/>
      <c r="M359" s="243"/>
      <c r="N359" s="244"/>
      <c r="O359" s="144"/>
      <c r="P359" s="144"/>
    </row>
    <row r="360" spans="2:16" ht="56.25" hidden="1" customHeight="1" x14ac:dyDescent="0.4">
      <c r="B360" s="34"/>
      <c r="C360" s="34"/>
      <c r="D360" s="34"/>
      <c r="E360" s="35"/>
      <c r="F360" s="241" t="s">
        <v>437</v>
      </c>
      <c r="G360" s="239"/>
      <c r="H360" s="240"/>
      <c r="I360" s="242"/>
      <c r="J360" s="242"/>
      <c r="K360" s="242"/>
      <c r="L360" s="245"/>
      <c r="M360" s="243"/>
      <c r="N360" s="244"/>
      <c r="O360" s="144"/>
      <c r="P360" s="144"/>
    </row>
    <row r="361" spans="2:16" ht="56.25" hidden="1" customHeight="1" x14ac:dyDescent="0.4">
      <c r="B361" s="34"/>
      <c r="C361" s="34"/>
      <c r="D361" s="34"/>
      <c r="E361" s="35"/>
      <c r="F361" s="241" t="s">
        <v>538</v>
      </c>
      <c r="G361" s="239"/>
      <c r="H361" s="240"/>
      <c r="I361" s="242"/>
      <c r="J361" s="242"/>
      <c r="K361" s="242"/>
      <c r="L361" s="290"/>
      <c r="M361" s="243"/>
      <c r="N361" s="244"/>
      <c r="O361" s="144"/>
      <c r="P361" s="144"/>
    </row>
    <row r="362" spans="2:16" ht="56.25" hidden="1" customHeight="1" x14ac:dyDescent="0.4">
      <c r="B362" s="34"/>
      <c r="C362" s="34"/>
      <c r="D362" s="34"/>
      <c r="E362" s="35"/>
      <c r="F362" s="241" t="s">
        <v>438</v>
      </c>
      <c r="G362" s="239"/>
      <c r="H362" s="240"/>
      <c r="I362" s="242"/>
      <c r="J362" s="242"/>
      <c r="K362" s="242"/>
      <c r="L362" s="290"/>
      <c r="M362" s="243"/>
      <c r="N362" s="244"/>
      <c r="O362" s="144"/>
      <c r="P362" s="144"/>
    </row>
    <row r="363" spans="2:16" ht="51" hidden="1" customHeight="1" x14ac:dyDescent="0.4">
      <c r="B363" s="34"/>
      <c r="C363" s="34"/>
      <c r="D363" s="34"/>
      <c r="E363" s="35"/>
      <c r="F363" s="241" t="s">
        <v>439</v>
      </c>
      <c r="G363" s="239"/>
      <c r="H363" s="240"/>
      <c r="I363" s="242"/>
      <c r="J363" s="242"/>
      <c r="K363" s="242"/>
      <c r="L363" s="290"/>
      <c r="M363" s="243"/>
      <c r="N363" s="244"/>
      <c r="O363" s="144"/>
      <c r="P363" s="144"/>
    </row>
    <row r="364" spans="2:16" ht="51" hidden="1" customHeight="1" x14ac:dyDescent="0.4">
      <c r="B364" s="34"/>
      <c r="C364" s="34"/>
      <c r="D364" s="34"/>
      <c r="E364" s="35"/>
      <c r="F364" s="241" t="s">
        <v>440</v>
      </c>
      <c r="G364" s="239"/>
      <c r="H364" s="240"/>
      <c r="I364" s="242"/>
      <c r="J364" s="242"/>
      <c r="K364" s="242"/>
      <c r="L364" s="242"/>
      <c r="M364" s="243"/>
      <c r="N364" s="244"/>
      <c r="O364" s="144"/>
      <c r="P364" s="144"/>
    </row>
    <row r="365" spans="2:16" ht="81" hidden="1" customHeight="1" x14ac:dyDescent="0.4">
      <c r="B365" s="34"/>
      <c r="C365" s="34"/>
      <c r="D365" s="34"/>
      <c r="E365" s="35"/>
      <c r="F365" s="241" t="s">
        <v>515</v>
      </c>
      <c r="G365" s="239"/>
      <c r="H365" s="240"/>
      <c r="I365" s="242"/>
      <c r="J365" s="242"/>
      <c r="K365" s="242"/>
      <c r="L365" s="242"/>
      <c r="M365" s="243"/>
      <c r="N365" s="244"/>
      <c r="O365" s="144"/>
      <c r="P365" s="144"/>
    </row>
    <row r="366" spans="2:16" ht="59.25" hidden="1" customHeight="1" x14ac:dyDescent="0.4">
      <c r="B366" s="34"/>
      <c r="C366" s="34"/>
      <c r="D366" s="34"/>
      <c r="E366" s="35"/>
      <c r="F366" s="241" t="s">
        <v>516</v>
      </c>
      <c r="G366" s="239"/>
      <c r="H366" s="240"/>
      <c r="I366" s="242"/>
      <c r="J366" s="242"/>
      <c r="K366" s="242"/>
      <c r="L366" s="242"/>
      <c r="M366" s="243"/>
      <c r="N366" s="244"/>
      <c r="O366" s="144"/>
      <c r="P366" s="144"/>
    </row>
    <row r="367" spans="2:16" ht="51" hidden="1" customHeight="1" x14ac:dyDescent="0.4">
      <c r="B367" s="34"/>
      <c r="C367" s="34"/>
      <c r="D367" s="34"/>
      <c r="E367" s="35"/>
      <c r="F367" s="241" t="s">
        <v>517</v>
      </c>
      <c r="G367" s="239"/>
      <c r="H367" s="240"/>
      <c r="I367" s="242"/>
      <c r="J367" s="242"/>
      <c r="K367" s="242"/>
      <c r="L367" s="242"/>
      <c r="M367" s="243"/>
      <c r="N367" s="244"/>
      <c r="O367" s="144"/>
      <c r="P367" s="144"/>
    </row>
    <row r="368" spans="2:16" ht="51" hidden="1" customHeight="1" x14ac:dyDescent="0.4">
      <c r="B368" s="34"/>
      <c r="C368" s="34"/>
      <c r="D368" s="34"/>
      <c r="E368" s="35"/>
      <c r="F368" s="241" t="s">
        <v>518</v>
      </c>
      <c r="G368" s="239"/>
      <c r="H368" s="240"/>
      <c r="I368" s="242"/>
      <c r="J368" s="242"/>
      <c r="K368" s="242"/>
      <c r="L368" s="242"/>
      <c r="M368" s="243"/>
      <c r="N368" s="244"/>
      <c r="O368" s="144"/>
      <c r="P368" s="144"/>
    </row>
    <row r="369" spans="2:16" ht="58.5" hidden="1" customHeight="1" x14ac:dyDescent="0.4">
      <c r="B369" s="34"/>
      <c r="C369" s="34"/>
      <c r="D369" s="34"/>
      <c r="E369" s="35"/>
      <c r="F369" s="241" t="s">
        <v>519</v>
      </c>
      <c r="G369" s="239"/>
      <c r="H369" s="240"/>
      <c r="I369" s="242"/>
      <c r="J369" s="242"/>
      <c r="K369" s="242"/>
      <c r="L369" s="242"/>
      <c r="M369" s="142"/>
      <c r="N369" s="144"/>
      <c r="O369" s="144"/>
      <c r="P369" s="144"/>
    </row>
    <row r="370" spans="2:16" ht="73.5" hidden="1" customHeight="1" x14ac:dyDescent="0.35">
      <c r="B370" s="34"/>
      <c r="C370" s="34"/>
      <c r="D370" s="34"/>
      <c r="E370" s="35"/>
      <c r="F370" s="238"/>
      <c r="G370" s="139"/>
      <c r="H370" s="153"/>
      <c r="I370" s="143"/>
      <c r="J370" s="143"/>
      <c r="K370" s="143"/>
      <c r="L370" s="142"/>
      <c r="M370" s="142"/>
      <c r="N370" s="144"/>
      <c r="O370" s="144"/>
      <c r="P370" s="144"/>
    </row>
    <row r="371" spans="2:16" ht="54.6" hidden="1" customHeight="1" x14ac:dyDescent="0.4">
      <c r="B371" s="109" t="s">
        <v>8</v>
      </c>
      <c r="C371" s="109" t="s">
        <v>9</v>
      </c>
      <c r="D371" s="109" t="s">
        <v>10</v>
      </c>
      <c r="E371" s="141" t="s">
        <v>11</v>
      </c>
      <c r="F371" s="238"/>
      <c r="G371" s="239"/>
      <c r="H371" s="240">
        <f>I371+J371</f>
        <v>0</v>
      </c>
      <c r="I371" s="289">
        <f>I372+I373+I374+I375+I380+I381+I376+I377+I378+I379</f>
        <v>0</v>
      </c>
      <c r="J371" s="289">
        <f t="shared" ref="J371:O371" si="21">J372+J373+J374+J375+J380+J381</f>
        <v>0</v>
      </c>
      <c r="K371" s="289">
        <f>K372+K373+K374+K375+K380+K381+K376+K377+K378+K379</f>
        <v>0</v>
      </c>
      <c r="L371" s="289">
        <f>L372+L373+L374+L375+L376+L377+L378+L379+L380+L381</f>
        <v>0</v>
      </c>
      <c r="M371" s="289">
        <f t="shared" si="21"/>
        <v>0</v>
      </c>
      <c r="N371" s="289">
        <f t="shared" si="21"/>
        <v>0</v>
      </c>
      <c r="O371" s="289">
        <f t="shared" si="21"/>
        <v>0</v>
      </c>
      <c r="P371" s="289">
        <f>P372+P373+P374+P375+P380+P381</f>
        <v>0</v>
      </c>
    </row>
    <row r="372" spans="2:16" ht="139.5" hidden="1" customHeight="1" x14ac:dyDescent="0.3">
      <c r="B372" s="20"/>
      <c r="C372" s="20"/>
      <c r="D372" s="32"/>
      <c r="E372" s="22"/>
      <c r="F372" s="226" t="s">
        <v>415</v>
      </c>
      <c r="G372" s="181"/>
      <c r="H372" s="187"/>
      <c r="I372" s="174"/>
      <c r="J372" s="174"/>
      <c r="K372" s="174"/>
      <c r="L372" s="174"/>
      <c r="M372" s="174"/>
      <c r="N372" s="174">
        <v>0</v>
      </c>
      <c r="O372" s="174">
        <v>0</v>
      </c>
      <c r="P372" s="174">
        <v>0</v>
      </c>
    </row>
    <row r="373" spans="2:16" ht="51" hidden="1" customHeight="1" x14ac:dyDescent="0.3">
      <c r="B373" s="20"/>
      <c r="C373" s="20"/>
      <c r="D373" s="32"/>
      <c r="E373" s="22"/>
      <c r="F373" s="226" t="s">
        <v>552</v>
      </c>
      <c r="G373" s="181"/>
      <c r="H373" s="187"/>
      <c r="I373" s="174"/>
      <c r="J373" s="174"/>
      <c r="K373" s="174"/>
      <c r="L373" s="174"/>
      <c r="M373" s="174"/>
      <c r="N373" s="174"/>
      <c r="O373" s="174"/>
      <c r="P373" s="174"/>
    </row>
    <row r="374" spans="2:16" ht="35.25" hidden="1" customHeight="1" x14ac:dyDescent="0.3">
      <c r="B374" s="20"/>
      <c r="C374" s="20"/>
      <c r="D374" s="32"/>
      <c r="E374" s="22"/>
      <c r="F374" s="226" t="s">
        <v>488</v>
      </c>
      <c r="G374" s="181"/>
      <c r="H374" s="187"/>
      <c r="I374" s="174"/>
      <c r="J374" s="174"/>
      <c r="K374" s="174"/>
      <c r="L374" s="174"/>
      <c r="M374" s="174"/>
      <c r="N374" s="174"/>
      <c r="O374" s="174"/>
      <c r="P374" s="174"/>
    </row>
    <row r="375" spans="2:16" ht="35.25" hidden="1" customHeight="1" x14ac:dyDescent="0.3">
      <c r="B375" s="20"/>
      <c r="C375" s="20"/>
      <c r="D375" s="32"/>
      <c r="E375" s="22"/>
      <c r="F375" s="226" t="s">
        <v>548</v>
      </c>
      <c r="G375" s="181"/>
      <c r="H375" s="187"/>
      <c r="I375" s="174"/>
      <c r="J375" s="174"/>
      <c r="K375" s="174"/>
      <c r="L375" s="174"/>
      <c r="M375" s="174"/>
      <c r="N375" s="174"/>
      <c r="O375" s="174"/>
      <c r="P375" s="174"/>
    </row>
    <row r="376" spans="2:16" ht="63.75" hidden="1" customHeight="1" x14ac:dyDescent="0.3">
      <c r="B376" s="20"/>
      <c r="C376" s="20"/>
      <c r="D376" s="32"/>
      <c r="E376" s="22"/>
      <c r="F376" s="226" t="s">
        <v>549</v>
      </c>
      <c r="G376" s="181"/>
      <c r="H376" s="187"/>
      <c r="I376" s="174"/>
      <c r="J376" s="174"/>
      <c r="K376" s="174"/>
      <c r="L376" s="174"/>
      <c r="M376" s="174"/>
      <c r="N376" s="174"/>
      <c r="O376" s="174"/>
      <c r="P376" s="174"/>
    </row>
    <row r="377" spans="2:16" ht="67.5" hidden="1" customHeight="1" x14ac:dyDescent="0.3">
      <c r="B377" s="20"/>
      <c r="C377" s="20"/>
      <c r="D377" s="32"/>
      <c r="E377" s="22"/>
      <c r="F377" s="226" t="s">
        <v>550</v>
      </c>
      <c r="G377" s="181"/>
      <c r="H377" s="187"/>
      <c r="I377" s="174"/>
      <c r="J377" s="174"/>
      <c r="K377" s="174"/>
      <c r="L377" s="174"/>
      <c r="M377" s="174"/>
      <c r="N377" s="174"/>
      <c r="O377" s="174"/>
      <c r="P377" s="174"/>
    </row>
    <row r="378" spans="2:16" ht="72" hidden="1" customHeight="1" x14ac:dyDescent="0.3">
      <c r="B378" s="20"/>
      <c r="C378" s="20"/>
      <c r="D378" s="32"/>
      <c r="E378" s="22"/>
      <c r="F378" s="226" t="s">
        <v>551</v>
      </c>
      <c r="G378" s="181"/>
      <c r="H378" s="187"/>
      <c r="I378" s="174"/>
      <c r="J378" s="174"/>
      <c r="K378" s="174"/>
      <c r="L378" s="174"/>
      <c r="M378" s="174"/>
      <c r="N378" s="174"/>
      <c r="O378" s="174"/>
      <c r="P378" s="174"/>
    </row>
    <row r="379" spans="2:16" ht="72" hidden="1" customHeight="1" x14ac:dyDescent="0.3">
      <c r="B379" s="20"/>
      <c r="C379" s="20"/>
      <c r="D379" s="32"/>
      <c r="E379" s="22"/>
      <c r="F379" s="226" t="s">
        <v>553</v>
      </c>
      <c r="G379" s="181"/>
      <c r="H379" s="187"/>
      <c r="I379" s="174"/>
      <c r="J379" s="174"/>
      <c r="K379" s="174"/>
      <c r="L379" s="174"/>
      <c r="M379" s="174"/>
      <c r="N379" s="174"/>
      <c r="O379" s="174"/>
      <c r="P379" s="174"/>
    </row>
    <row r="380" spans="2:16" ht="70.5" hidden="1" customHeight="1" x14ac:dyDescent="0.3">
      <c r="B380" s="20"/>
      <c r="C380" s="20"/>
      <c r="D380" s="32"/>
      <c r="E380" s="22"/>
      <c r="F380" s="226" t="s">
        <v>486</v>
      </c>
      <c r="G380" s="181"/>
      <c r="H380" s="187"/>
      <c r="I380" s="174"/>
      <c r="J380" s="174"/>
      <c r="K380" s="174"/>
      <c r="L380" s="174"/>
      <c r="M380" s="174"/>
      <c r="N380" s="174"/>
      <c r="O380" s="174"/>
      <c r="P380" s="174"/>
    </row>
    <row r="381" spans="2:16" ht="90" hidden="1" customHeight="1" x14ac:dyDescent="0.25">
      <c r="B381" s="26"/>
      <c r="C381" s="26"/>
      <c r="D381" s="27"/>
      <c r="E381" s="28"/>
      <c r="F381" s="226" t="s">
        <v>346</v>
      </c>
      <c r="G381" s="181"/>
      <c r="H381" s="187"/>
      <c r="I381" s="177"/>
      <c r="J381" s="177"/>
      <c r="K381" s="177"/>
      <c r="L381" s="177"/>
      <c r="M381" s="177"/>
      <c r="N381" s="174"/>
      <c r="O381" s="174"/>
      <c r="P381" s="174"/>
    </row>
    <row r="382" spans="2:16" ht="36.75" hidden="1" customHeight="1" x14ac:dyDescent="0.25">
      <c r="B382" s="26"/>
      <c r="C382" s="26"/>
      <c r="D382" s="27"/>
      <c r="E382" s="28"/>
      <c r="F382" s="226"/>
      <c r="G382" s="181"/>
      <c r="H382" s="187"/>
      <c r="I382" s="174"/>
      <c r="J382" s="174"/>
      <c r="K382" s="174"/>
      <c r="L382" s="174"/>
      <c r="M382" s="177"/>
      <c r="N382" s="177"/>
      <c r="O382" s="177"/>
      <c r="P382" s="177"/>
    </row>
    <row r="383" spans="2:16" ht="45.75" hidden="1" customHeight="1" x14ac:dyDescent="0.25">
      <c r="B383" s="26"/>
      <c r="C383" s="26"/>
      <c r="D383" s="27"/>
      <c r="E383" s="28"/>
      <c r="F383" s="226"/>
      <c r="G383" s="181"/>
      <c r="H383" s="187"/>
      <c r="I383" s="174"/>
      <c r="J383" s="174"/>
      <c r="K383" s="174"/>
      <c r="L383" s="174"/>
      <c r="M383" s="177"/>
      <c r="N383" s="177"/>
      <c r="O383" s="177"/>
      <c r="P383" s="177"/>
    </row>
    <row r="384" spans="2:16" ht="45.75" hidden="1" customHeight="1" x14ac:dyDescent="0.25">
      <c r="B384" s="26"/>
      <c r="C384" s="26"/>
      <c r="D384" s="27"/>
      <c r="E384" s="28"/>
      <c r="F384" s="226"/>
      <c r="G384" s="181"/>
      <c r="H384" s="187"/>
      <c r="I384" s="174"/>
      <c r="J384" s="174"/>
      <c r="K384" s="174"/>
      <c r="L384" s="174"/>
      <c r="M384" s="177"/>
      <c r="N384" s="177"/>
      <c r="O384" s="177"/>
      <c r="P384" s="177"/>
    </row>
    <row r="385" spans="1:16" ht="36.75" hidden="1" customHeight="1" x14ac:dyDescent="0.25">
      <c r="B385" s="29"/>
      <c r="C385" s="29"/>
      <c r="D385" s="29"/>
      <c r="E385" s="31"/>
      <c r="F385" s="227"/>
      <c r="G385" s="181"/>
      <c r="H385" s="187"/>
      <c r="I385" s="246"/>
      <c r="J385" s="246"/>
      <c r="K385" s="246"/>
      <c r="L385" s="246"/>
      <c r="M385" s="177"/>
      <c r="N385" s="177"/>
      <c r="O385" s="177"/>
      <c r="P385" s="177"/>
    </row>
    <row r="386" spans="1:16" ht="31.5" hidden="1" customHeight="1" x14ac:dyDescent="0.25">
      <c r="B386" s="29"/>
      <c r="C386" s="29"/>
      <c r="D386" s="29"/>
      <c r="E386" s="99"/>
      <c r="F386" s="226"/>
      <c r="G386" s="181"/>
      <c r="H386" s="187"/>
      <c r="I386" s="174"/>
      <c r="J386" s="174"/>
      <c r="K386" s="174"/>
      <c r="L386" s="174"/>
      <c r="M386" s="174"/>
      <c r="N386" s="174"/>
      <c r="O386" s="174"/>
      <c r="P386" s="174"/>
    </row>
    <row r="387" spans="1:16" ht="36" hidden="1" customHeight="1" x14ac:dyDescent="0.25">
      <c r="B387" s="29"/>
      <c r="C387" s="29"/>
      <c r="D387" s="29"/>
      <c r="E387" s="99"/>
      <c r="F387" s="226"/>
      <c r="G387" s="181"/>
      <c r="H387" s="187"/>
      <c r="I387" s="174"/>
      <c r="J387" s="174"/>
      <c r="K387" s="174"/>
      <c r="L387" s="174"/>
      <c r="M387" s="174"/>
      <c r="N387" s="174"/>
      <c r="O387" s="174"/>
      <c r="P387" s="174"/>
    </row>
    <row r="388" spans="1:16" ht="29.25" hidden="1" customHeight="1" x14ac:dyDescent="0.25">
      <c r="B388" s="29"/>
      <c r="C388" s="29"/>
      <c r="D388" s="29"/>
      <c r="E388" s="31"/>
      <c r="F388" s="226"/>
      <c r="G388" s="181"/>
      <c r="H388" s="187"/>
      <c r="I388" s="174"/>
      <c r="J388" s="174"/>
      <c r="K388" s="174"/>
      <c r="L388" s="174"/>
      <c r="M388" s="174"/>
      <c r="N388" s="174"/>
      <c r="O388" s="174"/>
      <c r="P388" s="174"/>
    </row>
    <row r="389" spans="1:16" ht="45" hidden="1" customHeight="1" x14ac:dyDescent="0.25">
      <c r="B389" s="29"/>
      <c r="C389" s="29"/>
      <c r="D389" s="29"/>
      <c r="E389" s="31"/>
      <c r="F389" s="227"/>
      <c r="G389" s="181"/>
      <c r="H389" s="187"/>
      <c r="I389" s="177"/>
      <c r="J389" s="177"/>
      <c r="K389" s="177"/>
      <c r="L389" s="177"/>
      <c r="M389" s="177"/>
      <c r="N389" s="177"/>
      <c r="O389" s="177"/>
      <c r="P389" s="177"/>
    </row>
    <row r="390" spans="1:16" ht="66" hidden="1" customHeight="1" x14ac:dyDescent="0.25">
      <c r="B390" s="29"/>
      <c r="C390" s="29"/>
      <c r="D390" s="29"/>
      <c r="E390" s="31"/>
      <c r="F390" s="226"/>
      <c r="G390" s="181"/>
      <c r="H390" s="187"/>
      <c r="I390" s="174"/>
      <c r="J390" s="174"/>
      <c r="K390" s="174"/>
      <c r="L390" s="174"/>
      <c r="M390" s="174"/>
      <c r="N390" s="174"/>
      <c r="O390" s="174"/>
      <c r="P390" s="174"/>
    </row>
    <row r="391" spans="1:16" ht="63.75" hidden="1" customHeight="1" x14ac:dyDescent="0.25">
      <c r="B391" s="29"/>
      <c r="C391" s="29"/>
      <c r="D391" s="29"/>
      <c r="E391" s="31"/>
      <c r="F391" s="226"/>
      <c r="G391" s="181"/>
      <c r="H391" s="187"/>
      <c r="I391" s="174"/>
      <c r="J391" s="174"/>
      <c r="K391" s="174"/>
      <c r="L391" s="174"/>
      <c r="M391" s="174"/>
      <c r="N391" s="174"/>
      <c r="O391" s="174"/>
      <c r="P391" s="174"/>
    </row>
    <row r="392" spans="1:16" ht="26.25" hidden="1" customHeight="1" x14ac:dyDescent="0.25">
      <c r="B392" s="29"/>
      <c r="C392" s="29"/>
      <c r="D392" s="29"/>
      <c r="E392" s="31"/>
      <c r="F392" s="227"/>
      <c r="G392" s="181"/>
      <c r="H392" s="187"/>
      <c r="I392" s="246"/>
      <c r="J392" s="246"/>
      <c r="K392" s="246"/>
      <c r="L392" s="247"/>
      <c r="M392" s="185"/>
      <c r="N392" s="178"/>
      <c r="O392" s="178"/>
      <c r="P392" s="178"/>
    </row>
    <row r="393" spans="1:16" ht="51" hidden="1" customHeight="1" x14ac:dyDescent="0.25">
      <c r="B393" s="29"/>
      <c r="C393" s="29"/>
      <c r="D393" s="29"/>
      <c r="E393" s="31"/>
      <c r="F393" s="226"/>
      <c r="G393" s="181"/>
      <c r="H393" s="187"/>
      <c r="I393" s="174"/>
      <c r="J393" s="174"/>
      <c r="K393" s="174"/>
      <c r="L393" s="230"/>
      <c r="M393" s="185"/>
      <c r="N393" s="178"/>
      <c r="O393" s="178"/>
      <c r="P393" s="178"/>
    </row>
    <row r="394" spans="1:16" ht="100.5" hidden="1" customHeight="1" x14ac:dyDescent="0.3">
      <c r="B394" s="34" t="s">
        <v>243</v>
      </c>
      <c r="C394" s="34" t="s">
        <v>244</v>
      </c>
      <c r="D394" s="34" t="s">
        <v>245</v>
      </c>
      <c r="E394" s="35" t="s">
        <v>246</v>
      </c>
      <c r="F394" s="226" t="s">
        <v>426</v>
      </c>
      <c r="G394" s="181"/>
      <c r="H394" s="187"/>
      <c r="I394" s="177"/>
      <c r="J394" s="177"/>
      <c r="K394" s="177"/>
      <c r="L394" s="218"/>
      <c r="M394" s="186"/>
      <c r="N394" s="176"/>
      <c r="O394" s="176"/>
      <c r="P394" s="177"/>
    </row>
    <row r="395" spans="1:16" ht="66.75" hidden="1" customHeight="1" x14ac:dyDescent="0.3">
      <c r="B395" s="34" t="s">
        <v>14</v>
      </c>
      <c r="C395" s="34" t="s">
        <v>4</v>
      </c>
      <c r="D395" s="34" t="s">
        <v>5</v>
      </c>
      <c r="E395" s="35" t="s">
        <v>6</v>
      </c>
      <c r="F395" s="226" t="s">
        <v>487</v>
      </c>
      <c r="G395" s="181"/>
      <c r="H395" s="187"/>
      <c r="I395" s="246"/>
      <c r="J395" s="246"/>
      <c r="K395" s="246"/>
      <c r="L395" s="246"/>
      <c r="M395" s="186"/>
      <c r="N395" s="176"/>
      <c r="O395" s="176"/>
      <c r="P395" s="176"/>
    </row>
    <row r="396" spans="1:16" ht="6" hidden="1" customHeight="1" x14ac:dyDescent="0.3">
      <c r="B396" s="34"/>
      <c r="C396" s="34"/>
      <c r="D396" s="34"/>
      <c r="E396" s="35"/>
      <c r="F396" s="226"/>
      <c r="G396" s="1"/>
      <c r="H396" s="151"/>
      <c r="I396" s="120"/>
      <c r="J396" s="120"/>
      <c r="K396" s="120"/>
      <c r="L396" s="123"/>
      <c r="M396" s="121"/>
      <c r="N396" s="116"/>
      <c r="O396" s="116"/>
      <c r="P396" s="116"/>
    </row>
    <row r="397" spans="1:16" s="106" customFormat="1" ht="66.75" hidden="1" customHeight="1" x14ac:dyDescent="0.3">
      <c r="A397" s="105"/>
      <c r="B397" s="162"/>
      <c r="C397" s="162"/>
      <c r="D397" s="162"/>
      <c r="E397" s="163"/>
      <c r="F397" s="223" t="s">
        <v>450</v>
      </c>
      <c r="G397" s="248"/>
      <c r="H397" s="249"/>
      <c r="I397" s="250">
        <f>I398+I401</f>
        <v>0</v>
      </c>
      <c r="J397" s="250">
        <f>J398+J401</f>
        <v>0</v>
      </c>
      <c r="K397" s="250">
        <f>K398+K401</f>
        <v>0</v>
      </c>
      <c r="L397" s="250">
        <f>L398+L401</f>
        <v>0</v>
      </c>
      <c r="M397" s="164"/>
      <c r="N397" s="165"/>
      <c r="O397" s="165"/>
      <c r="P397" s="165"/>
    </row>
    <row r="398" spans="1:16" ht="66.75" hidden="1" customHeight="1" x14ac:dyDescent="0.3">
      <c r="B398" s="34" t="s">
        <v>445</v>
      </c>
      <c r="C398" s="34" t="s">
        <v>446</v>
      </c>
      <c r="D398" s="34" t="s">
        <v>10</v>
      </c>
      <c r="E398" s="35" t="s">
        <v>283</v>
      </c>
      <c r="F398" s="226" t="s">
        <v>447</v>
      </c>
      <c r="G398" s="181"/>
      <c r="H398" s="187"/>
      <c r="I398" s="177">
        <f>I399+I400</f>
        <v>0</v>
      </c>
      <c r="J398" s="177">
        <f>J399+J400</f>
        <v>0</v>
      </c>
      <c r="K398" s="177">
        <f>K399+K400</f>
        <v>0</v>
      </c>
      <c r="L398" s="177">
        <f>L399+L400</f>
        <v>0</v>
      </c>
      <c r="M398" s="121"/>
      <c r="N398" s="116"/>
      <c r="O398" s="116"/>
      <c r="P398" s="116"/>
    </row>
    <row r="399" spans="1:16" ht="66.75" hidden="1" customHeight="1" x14ac:dyDescent="0.3">
      <c r="B399" s="34"/>
      <c r="C399" s="34"/>
      <c r="D399" s="34"/>
      <c r="E399" s="35"/>
      <c r="F399" s="226" t="s">
        <v>448</v>
      </c>
      <c r="G399" s="181"/>
      <c r="H399" s="187"/>
      <c r="I399" s="174"/>
      <c r="J399" s="174"/>
      <c r="K399" s="174"/>
      <c r="L399" s="123"/>
      <c r="M399" s="121"/>
      <c r="N399" s="116"/>
      <c r="O399" s="116"/>
      <c r="P399" s="116"/>
    </row>
    <row r="400" spans="1:16" ht="89.25" hidden="1" customHeight="1" x14ac:dyDescent="0.3">
      <c r="B400" s="34"/>
      <c r="C400" s="34"/>
      <c r="D400" s="34"/>
      <c r="E400" s="35"/>
      <c r="F400" s="226" t="s">
        <v>449</v>
      </c>
      <c r="G400" s="181"/>
      <c r="H400" s="187"/>
      <c r="I400" s="174"/>
      <c r="J400" s="174"/>
      <c r="K400" s="174"/>
      <c r="L400" s="120"/>
      <c r="M400" s="121"/>
      <c r="N400" s="116"/>
      <c r="O400" s="116"/>
      <c r="P400" s="116"/>
    </row>
    <row r="401" spans="2:17" ht="68.25" customHeight="1" x14ac:dyDescent="0.2">
      <c r="B401" s="109" t="s">
        <v>8</v>
      </c>
      <c r="C401" s="109" t="s">
        <v>9</v>
      </c>
      <c r="D401" s="109" t="s">
        <v>10</v>
      </c>
      <c r="E401" s="141" t="s">
        <v>11</v>
      </c>
      <c r="F401" s="226" t="s">
        <v>657</v>
      </c>
      <c r="G401" s="181"/>
      <c r="H401" s="187"/>
      <c r="I401" s="177"/>
      <c r="J401" s="177"/>
      <c r="K401" s="177"/>
      <c r="L401" s="120"/>
      <c r="M401" s="121"/>
      <c r="N401" s="116">
        <v>100000</v>
      </c>
      <c r="O401" s="116">
        <v>100000</v>
      </c>
      <c r="P401" s="116">
        <v>0</v>
      </c>
    </row>
    <row r="402" spans="2:17" ht="30" customHeight="1" x14ac:dyDescent="0.3">
      <c r="B402" s="67"/>
      <c r="C402" s="67"/>
      <c r="D402" s="67"/>
      <c r="E402" s="66" t="s">
        <v>7</v>
      </c>
      <c r="F402" s="135"/>
      <c r="G402" s="54"/>
      <c r="H402" s="150">
        <f>H194+H297+H299+H300+H302+H306+H314</f>
        <v>8273200</v>
      </c>
      <c r="I402" s="206">
        <f>I194+I297+I304+I305+I306+I341</f>
        <v>7129100</v>
      </c>
      <c r="J402" s="206">
        <f>J194+J297+J304+J305+J306+J341</f>
        <v>670372</v>
      </c>
      <c r="K402" s="206">
        <f>K194+K297+K304+K305+K306+K341</f>
        <v>3945622</v>
      </c>
      <c r="L402" s="206">
        <f>L194+L297+L304+L305+L306+L341</f>
        <v>3339532.83</v>
      </c>
      <c r="M402" s="206">
        <f>M341+M329+M319+M306+M305+M304+M297+M281+M194+M346+M279</f>
        <v>0</v>
      </c>
      <c r="N402" s="206">
        <f>N341+N329+N319+N306+N305+N304+N297+N281+N194+N346+N279</f>
        <v>623000</v>
      </c>
      <c r="O402" s="206">
        <f>O341+O329+O319+O306+O305+O304+O297+O281+O194+O346+O279</f>
        <v>623000</v>
      </c>
      <c r="P402" s="206">
        <f>P341+P329+P319+P306+P305+P304+P297+P281+P194+P346+P279</f>
        <v>0</v>
      </c>
      <c r="Q402" s="87"/>
    </row>
    <row r="403" spans="2:17" ht="93.75" x14ac:dyDescent="0.3">
      <c r="B403" s="17">
        <v>2800000</v>
      </c>
      <c r="C403" s="18"/>
      <c r="D403" s="18"/>
      <c r="E403" s="19" t="s">
        <v>202</v>
      </c>
      <c r="F403" s="181"/>
      <c r="G403" s="1"/>
      <c r="H403" s="306"/>
      <c r="I403" s="181"/>
      <c r="J403" s="178"/>
      <c r="K403" s="178"/>
      <c r="L403" s="181"/>
      <c r="M403" s="181"/>
      <c r="N403" s="181"/>
      <c r="O403" s="181"/>
      <c r="P403" s="181"/>
    </row>
    <row r="404" spans="2:17" ht="110.25" hidden="1" customHeight="1" x14ac:dyDescent="0.3">
      <c r="B404" s="20">
        <v>2810000</v>
      </c>
      <c r="C404" s="21"/>
      <c r="D404" s="21"/>
      <c r="E404" s="22" t="s">
        <v>203</v>
      </c>
      <c r="F404" s="258"/>
      <c r="G404" s="14"/>
      <c r="H404" s="154"/>
      <c r="I404" s="132"/>
      <c r="J404" s="132"/>
      <c r="K404" s="132"/>
      <c r="L404" s="132"/>
      <c r="M404" s="132"/>
      <c r="N404" s="132"/>
      <c r="O404" s="132"/>
      <c r="P404" s="132"/>
    </row>
    <row r="405" spans="2:17" ht="91.5" hidden="1" customHeight="1" x14ac:dyDescent="0.3">
      <c r="B405" s="34" t="s">
        <v>390</v>
      </c>
      <c r="C405" s="34" t="s">
        <v>384</v>
      </c>
      <c r="D405" s="34" t="s">
        <v>371</v>
      </c>
      <c r="E405" s="31" t="s">
        <v>394</v>
      </c>
      <c r="F405" s="183" t="s">
        <v>504</v>
      </c>
      <c r="G405" s="251"/>
      <c r="H405" s="252"/>
      <c r="I405" s="253"/>
      <c r="J405" s="253"/>
      <c r="K405" s="253"/>
      <c r="L405" s="253"/>
      <c r="M405" s="254"/>
      <c r="N405" s="254"/>
      <c r="O405" s="254"/>
      <c r="P405" s="254"/>
    </row>
    <row r="406" spans="2:17" ht="55.5" customHeight="1" x14ac:dyDescent="0.25">
      <c r="B406" s="26"/>
      <c r="C406" s="27"/>
      <c r="D406" s="27"/>
      <c r="E406" s="28"/>
      <c r="F406" s="255" t="s">
        <v>505</v>
      </c>
      <c r="G406" s="256" t="s">
        <v>33</v>
      </c>
      <c r="H406" s="257">
        <f>I406+M406</f>
        <v>331000</v>
      </c>
      <c r="I406" s="295">
        <f>I407+I409+I408</f>
        <v>41000</v>
      </c>
      <c r="J406" s="295">
        <f>J407+J409+J408</f>
        <v>0</v>
      </c>
      <c r="K406" s="295">
        <f>K407+K409+K408</f>
        <v>10000</v>
      </c>
      <c r="L406" s="295">
        <f>L407+L409+L408</f>
        <v>0</v>
      </c>
      <c r="M406" s="295">
        <f>M407+M409+M412</f>
        <v>290000</v>
      </c>
      <c r="N406" s="295">
        <f>N407+N409+N412</f>
        <v>270000</v>
      </c>
      <c r="O406" s="295">
        <f>O407+O409+O412</f>
        <v>0</v>
      </c>
      <c r="P406" s="295">
        <f>P407+P409+P412</f>
        <v>0</v>
      </c>
    </row>
    <row r="407" spans="2:17" ht="42.75" hidden="1" customHeight="1" x14ac:dyDescent="0.25">
      <c r="B407" s="26">
        <v>2817130</v>
      </c>
      <c r="C407" s="27" t="s">
        <v>216</v>
      </c>
      <c r="D407" s="27" t="s">
        <v>5</v>
      </c>
      <c r="E407" s="28" t="s">
        <v>217</v>
      </c>
      <c r="F407" s="258" t="s">
        <v>333</v>
      </c>
      <c r="G407" s="251"/>
      <c r="H407" s="259">
        <f>I407+M407</f>
        <v>290000</v>
      </c>
      <c r="I407" s="260"/>
      <c r="J407" s="260"/>
      <c r="K407" s="260"/>
      <c r="L407" s="260">
        <v>0</v>
      </c>
      <c r="M407" s="260">
        <v>290000</v>
      </c>
      <c r="N407" s="260">
        <v>0</v>
      </c>
      <c r="O407" s="260">
        <v>0</v>
      </c>
      <c r="P407" s="260">
        <v>0</v>
      </c>
    </row>
    <row r="408" spans="2:17" ht="42.75" hidden="1" customHeight="1" x14ac:dyDescent="0.25">
      <c r="B408" s="26"/>
      <c r="C408" s="27"/>
      <c r="D408" s="27"/>
      <c r="E408" s="28"/>
      <c r="F408" s="258" t="s">
        <v>407</v>
      </c>
      <c r="G408" s="251"/>
      <c r="H408" s="259"/>
      <c r="I408" s="260"/>
      <c r="J408" s="260"/>
      <c r="K408" s="260"/>
      <c r="L408" s="260">
        <v>0</v>
      </c>
      <c r="M408" s="260"/>
      <c r="N408" s="260"/>
      <c r="O408" s="260"/>
      <c r="P408" s="260"/>
    </row>
    <row r="409" spans="2:17" ht="79.5" customHeight="1" x14ac:dyDescent="0.3">
      <c r="B409" s="20">
        <v>2817370</v>
      </c>
      <c r="C409" s="32" t="s">
        <v>4</v>
      </c>
      <c r="D409" s="32" t="s">
        <v>5</v>
      </c>
      <c r="E409" s="22" t="s">
        <v>6</v>
      </c>
      <c r="F409" s="258" t="s">
        <v>332</v>
      </c>
      <c r="G409" s="251"/>
      <c r="H409" s="259"/>
      <c r="I409" s="261">
        <f t="shared" ref="I409:P409" si="22">I410+I411</f>
        <v>41000</v>
      </c>
      <c r="J409" s="261">
        <f t="shared" si="22"/>
        <v>0</v>
      </c>
      <c r="K409" s="261">
        <f t="shared" si="22"/>
        <v>10000</v>
      </c>
      <c r="L409" s="261">
        <f t="shared" si="22"/>
        <v>0</v>
      </c>
      <c r="M409" s="261">
        <f t="shared" si="22"/>
        <v>0</v>
      </c>
      <c r="N409" s="261">
        <f t="shared" si="22"/>
        <v>270000</v>
      </c>
      <c r="O409" s="261">
        <f t="shared" si="22"/>
        <v>0</v>
      </c>
      <c r="P409" s="261">
        <f t="shared" si="22"/>
        <v>0</v>
      </c>
    </row>
    <row r="410" spans="2:17" ht="171" customHeight="1" x14ac:dyDescent="0.3">
      <c r="B410" s="20"/>
      <c r="C410" s="21"/>
      <c r="D410" s="21"/>
      <c r="E410" s="22"/>
      <c r="F410" s="258" t="s">
        <v>582</v>
      </c>
      <c r="G410" s="251"/>
      <c r="H410" s="259"/>
      <c r="I410" s="262">
        <v>41000</v>
      </c>
      <c r="J410" s="262">
        <v>0</v>
      </c>
      <c r="K410" s="262">
        <v>10000</v>
      </c>
      <c r="L410" s="263">
        <v>0</v>
      </c>
      <c r="M410" s="263"/>
      <c r="N410" s="263">
        <v>0</v>
      </c>
      <c r="O410" s="263">
        <v>0</v>
      </c>
      <c r="P410" s="263">
        <v>0</v>
      </c>
    </row>
    <row r="411" spans="2:17" ht="50.25" customHeight="1" x14ac:dyDescent="0.3">
      <c r="B411" s="20"/>
      <c r="C411" s="21"/>
      <c r="D411" s="21"/>
      <c r="E411" s="22"/>
      <c r="F411" s="258" t="s">
        <v>257</v>
      </c>
      <c r="G411" s="251"/>
      <c r="H411" s="259"/>
      <c r="I411" s="262">
        <v>0</v>
      </c>
      <c r="J411" s="262"/>
      <c r="K411" s="262">
        <v>0</v>
      </c>
      <c r="L411" s="263">
        <v>0</v>
      </c>
      <c r="M411" s="263"/>
      <c r="N411" s="262">
        <v>270000</v>
      </c>
      <c r="O411" s="263">
        <v>0</v>
      </c>
      <c r="P411" s="263">
        <v>0</v>
      </c>
    </row>
    <row r="412" spans="2:17" ht="12" hidden="1" customHeight="1" x14ac:dyDescent="0.25">
      <c r="B412" s="26">
        <v>2817691</v>
      </c>
      <c r="C412" s="27" t="s">
        <v>254</v>
      </c>
      <c r="D412" s="27" t="s">
        <v>5</v>
      </c>
      <c r="E412" s="28" t="s">
        <v>255</v>
      </c>
      <c r="F412" s="258" t="s">
        <v>256</v>
      </c>
      <c r="G412" s="251"/>
      <c r="H412" s="259"/>
      <c r="I412" s="262"/>
      <c r="J412" s="262"/>
      <c r="K412" s="262"/>
      <c r="L412" s="263"/>
      <c r="M412" s="263"/>
      <c r="N412" s="261"/>
      <c r="O412" s="264"/>
      <c r="P412" s="264"/>
    </row>
    <row r="413" spans="2:17" ht="48.75" customHeight="1" x14ac:dyDescent="0.25">
      <c r="B413" s="26">
        <v>2818340</v>
      </c>
      <c r="C413" s="27" t="s">
        <v>34</v>
      </c>
      <c r="D413" s="27" t="s">
        <v>35</v>
      </c>
      <c r="E413" s="28" t="s">
        <v>36</v>
      </c>
      <c r="F413" s="265" t="s">
        <v>199</v>
      </c>
      <c r="G413" s="266" t="s">
        <v>37</v>
      </c>
      <c r="H413" s="257">
        <f>I413+M413</f>
        <v>130000</v>
      </c>
      <c r="I413" s="296">
        <f>I414</f>
        <v>0</v>
      </c>
      <c r="J413" s="297">
        <v>0</v>
      </c>
      <c r="K413" s="297">
        <v>0</v>
      </c>
      <c r="L413" s="296">
        <v>0</v>
      </c>
      <c r="M413" s="296">
        <v>130000</v>
      </c>
      <c r="N413" s="295">
        <f>N414+N419+N420+N421</f>
        <v>220000</v>
      </c>
      <c r="O413" s="297">
        <f>O414+O419+O420+O421</f>
        <v>0</v>
      </c>
      <c r="P413" s="297">
        <f>P414+P419+P420+P421</f>
        <v>0</v>
      </c>
    </row>
    <row r="414" spans="2:17" ht="156.75" customHeight="1" x14ac:dyDescent="0.25">
      <c r="B414" s="26"/>
      <c r="C414" s="27"/>
      <c r="D414" s="27"/>
      <c r="E414" s="28"/>
      <c r="F414" s="258" t="s">
        <v>605</v>
      </c>
      <c r="G414" s="267"/>
      <c r="H414" s="259"/>
      <c r="I414" s="268"/>
      <c r="J414" s="251"/>
      <c r="K414" s="251"/>
      <c r="L414" s="268"/>
      <c r="M414" s="268"/>
      <c r="N414" s="262">
        <v>30000</v>
      </c>
      <c r="O414" s="262">
        <v>0</v>
      </c>
      <c r="P414" s="262">
        <v>0</v>
      </c>
    </row>
    <row r="415" spans="2:17" ht="30" hidden="1" customHeight="1" x14ac:dyDescent="0.25">
      <c r="B415" s="26"/>
      <c r="C415" s="27"/>
      <c r="D415" s="27"/>
      <c r="E415" s="28"/>
      <c r="F415" s="258" t="s">
        <v>292</v>
      </c>
      <c r="G415" s="267"/>
      <c r="H415" s="259"/>
      <c r="I415" s="268"/>
      <c r="J415" s="251"/>
      <c r="K415" s="251"/>
      <c r="L415" s="268"/>
      <c r="M415" s="268"/>
      <c r="N415" s="269"/>
      <c r="O415" s="269"/>
      <c r="P415" s="269"/>
    </row>
    <row r="416" spans="2:17" ht="30" hidden="1" customHeight="1" x14ac:dyDescent="0.25">
      <c r="B416" s="26"/>
      <c r="C416" s="27"/>
      <c r="D416" s="27"/>
      <c r="E416" s="28"/>
      <c r="F416" s="258" t="s">
        <v>253</v>
      </c>
      <c r="G416" s="267"/>
      <c r="H416" s="259"/>
      <c r="I416" s="268"/>
      <c r="J416" s="251"/>
      <c r="K416" s="251"/>
      <c r="L416" s="268"/>
      <c r="M416" s="268"/>
      <c r="N416" s="269"/>
      <c r="O416" s="269"/>
      <c r="P416" s="269"/>
    </row>
    <row r="417" spans="2:16" ht="54" hidden="1" customHeight="1" x14ac:dyDescent="0.25">
      <c r="B417" s="26"/>
      <c r="C417" s="27"/>
      <c r="D417" s="27"/>
      <c r="E417" s="28"/>
      <c r="F417" s="258" t="s">
        <v>252</v>
      </c>
      <c r="G417" s="267"/>
      <c r="H417" s="259"/>
      <c r="I417" s="268"/>
      <c r="J417" s="251"/>
      <c r="K417" s="251"/>
      <c r="L417" s="268"/>
      <c r="M417" s="268"/>
      <c r="N417" s="269"/>
      <c r="O417" s="269"/>
      <c r="P417" s="269"/>
    </row>
    <row r="418" spans="2:16" ht="47.25" hidden="1" customHeight="1" x14ac:dyDescent="0.25">
      <c r="B418" s="26"/>
      <c r="C418" s="27"/>
      <c r="D418" s="27"/>
      <c r="E418" s="28"/>
      <c r="F418" s="258" t="s">
        <v>293</v>
      </c>
      <c r="G418" s="267"/>
      <c r="H418" s="259"/>
      <c r="I418" s="268"/>
      <c r="J418" s="251"/>
      <c r="K418" s="251"/>
      <c r="L418" s="268"/>
      <c r="M418" s="268"/>
      <c r="N418" s="269"/>
      <c r="O418" s="269"/>
      <c r="P418" s="269"/>
    </row>
    <row r="419" spans="2:16" ht="41.25" hidden="1" customHeight="1" x14ac:dyDescent="0.25">
      <c r="B419" s="26"/>
      <c r="C419" s="27"/>
      <c r="D419" s="27"/>
      <c r="E419" s="28"/>
      <c r="F419" s="258" t="s">
        <v>351</v>
      </c>
      <c r="G419" s="267"/>
      <c r="H419" s="259"/>
      <c r="I419" s="268"/>
      <c r="J419" s="251"/>
      <c r="K419" s="251"/>
      <c r="L419" s="268"/>
      <c r="M419" s="268"/>
      <c r="N419" s="269"/>
      <c r="O419" s="269"/>
      <c r="P419" s="269"/>
    </row>
    <row r="420" spans="2:16" ht="42.75" customHeight="1" x14ac:dyDescent="0.25">
      <c r="B420" s="26"/>
      <c r="C420" s="27"/>
      <c r="D420" s="27"/>
      <c r="E420" s="28"/>
      <c r="F420" s="258" t="s">
        <v>396</v>
      </c>
      <c r="G420" s="267"/>
      <c r="H420" s="259"/>
      <c r="I420" s="268"/>
      <c r="J420" s="251"/>
      <c r="K420" s="251"/>
      <c r="L420" s="268"/>
      <c r="M420" s="268"/>
      <c r="N420" s="269">
        <f>24000</f>
        <v>24000</v>
      </c>
      <c r="O420" s="269">
        <v>0</v>
      </c>
      <c r="P420" s="269">
        <v>0</v>
      </c>
    </row>
    <row r="421" spans="2:16" ht="64.5" customHeight="1" x14ac:dyDescent="0.25">
      <c r="B421" s="26"/>
      <c r="C421" s="27"/>
      <c r="D421" s="27"/>
      <c r="E421" s="28"/>
      <c r="F421" s="258" t="s">
        <v>352</v>
      </c>
      <c r="G421" s="267"/>
      <c r="H421" s="259"/>
      <c r="I421" s="268"/>
      <c r="J421" s="251"/>
      <c r="K421" s="251"/>
      <c r="L421" s="268"/>
      <c r="M421" s="268"/>
      <c r="N421" s="269">
        <v>166000</v>
      </c>
      <c r="O421" s="269">
        <v>0</v>
      </c>
      <c r="P421" s="269">
        <v>0</v>
      </c>
    </row>
    <row r="422" spans="2:16" ht="25.5" customHeight="1" x14ac:dyDescent="0.3">
      <c r="B422" s="64"/>
      <c r="C422" s="65"/>
      <c r="D422" s="65"/>
      <c r="E422" s="66" t="s">
        <v>7</v>
      </c>
      <c r="F422" s="270"/>
      <c r="G422" s="271"/>
      <c r="H422" s="257">
        <f>H406+H413</f>
        <v>461000</v>
      </c>
      <c r="I422" s="272">
        <f>I413+I406+I405</f>
        <v>41000</v>
      </c>
      <c r="J422" s="272">
        <f t="shared" ref="J422:P422" si="23">J413+J406+J405</f>
        <v>0</v>
      </c>
      <c r="K422" s="272">
        <f t="shared" si="23"/>
        <v>10000</v>
      </c>
      <c r="L422" s="272">
        <f t="shared" si="23"/>
        <v>0</v>
      </c>
      <c r="M422" s="272">
        <f t="shared" si="23"/>
        <v>420000</v>
      </c>
      <c r="N422" s="272">
        <f t="shared" si="23"/>
        <v>490000</v>
      </c>
      <c r="O422" s="272">
        <f t="shared" si="23"/>
        <v>0</v>
      </c>
      <c r="P422" s="272">
        <f t="shared" si="23"/>
        <v>0</v>
      </c>
    </row>
    <row r="423" spans="2:16" ht="99.75" customHeight="1" x14ac:dyDescent="0.3">
      <c r="B423" s="68" t="s">
        <v>168</v>
      </c>
      <c r="C423" s="69"/>
      <c r="D423" s="69"/>
      <c r="E423" s="70" t="s">
        <v>169</v>
      </c>
      <c r="F423" s="258"/>
      <c r="G423" s="80"/>
      <c r="H423" s="157"/>
      <c r="I423" s="133"/>
      <c r="J423" s="133"/>
      <c r="K423" s="133"/>
      <c r="L423" s="133"/>
      <c r="M423" s="133"/>
      <c r="N423" s="133"/>
      <c r="O423" s="133"/>
      <c r="P423" s="133"/>
    </row>
    <row r="424" spans="2:16" ht="138" hidden="1" customHeight="1" x14ac:dyDescent="0.35">
      <c r="B424" s="71" t="s">
        <v>170</v>
      </c>
      <c r="C424" s="72"/>
      <c r="D424" s="72"/>
      <c r="E424" s="73" t="s">
        <v>169</v>
      </c>
      <c r="F424" s="258"/>
      <c r="G424" s="80"/>
      <c r="H424" s="157"/>
      <c r="I424" s="133"/>
      <c r="J424" s="133"/>
      <c r="K424" s="133"/>
      <c r="L424" s="133"/>
      <c r="M424" s="133"/>
      <c r="N424" s="133"/>
      <c r="O424" s="133"/>
      <c r="P424" s="133"/>
    </row>
    <row r="425" spans="2:16" ht="116.25" hidden="1" customHeight="1" x14ac:dyDescent="0.3">
      <c r="B425" s="20"/>
      <c r="C425" s="21"/>
      <c r="D425" s="21"/>
      <c r="E425" s="37"/>
      <c r="F425" s="303" t="s">
        <v>171</v>
      </c>
      <c r="G425" s="79" t="s">
        <v>191</v>
      </c>
      <c r="H425" s="155">
        <f>I425+M425</f>
        <v>0</v>
      </c>
      <c r="I425" s="133">
        <f>I426+I427</f>
        <v>0</v>
      </c>
      <c r="J425" s="133"/>
      <c r="K425" s="133"/>
      <c r="L425" s="133"/>
      <c r="M425" s="133">
        <f>M426+M427</f>
        <v>0</v>
      </c>
      <c r="N425" s="133"/>
      <c r="O425" s="133"/>
      <c r="P425" s="133">
        <f>P426+P427</f>
        <v>0</v>
      </c>
    </row>
    <row r="426" spans="2:16" ht="61.5" hidden="1" customHeight="1" x14ac:dyDescent="0.4">
      <c r="B426" s="34" t="s">
        <v>172</v>
      </c>
      <c r="C426" s="34" t="s">
        <v>4</v>
      </c>
      <c r="D426" s="34" t="s">
        <v>5</v>
      </c>
      <c r="E426" s="35" t="s">
        <v>6</v>
      </c>
      <c r="F426" s="304" t="s">
        <v>173</v>
      </c>
      <c r="G426" s="14"/>
      <c r="H426" s="156">
        <f>I426+M426</f>
        <v>0</v>
      </c>
      <c r="I426" s="134">
        <v>0</v>
      </c>
      <c r="J426" s="134"/>
      <c r="K426" s="134"/>
      <c r="L426" s="134"/>
      <c r="M426" s="134"/>
      <c r="N426" s="134"/>
      <c r="O426" s="134"/>
      <c r="P426" s="134"/>
    </row>
    <row r="427" spans="2:16" ht="47.25" hidden="1" customHeight="1" x14ac:dyDescent="0.4">
      <c r="B427" s="34" t="s">
        <v>174</v>
      </c>
      <c r="C427" s="34" t="s">
        <v>175</v>
      </c>
      <c r="D427" s="34" t="s">
        <v>60</v>
      </c>
      <c r="E427" s="35" t="s">
        <v>176</v>
      </c>
      <c r="F427" s="305"/>
      <c r="G427" s="14"/>
      <c r="H427" s="156">
        <f>I427+M427</f>
        <v>0</v>
      </c>
      <c r="I427" s="134"/>
      <c r="J427" s="134"/>
      <c r="K427" s="134"/>
      <c r="L427" s="134"/>
      <c r="M427" s="134">
        <f>M428+M429</f>
        <v>0</v>
      </c>
      <c r="N427" s="134"/>
      <c r="O427" s="134"/>
      <c r="P427" s="134">
        <f>P428+P429</f>
        <v>0</v>
      </c>
    </row>
    <row r="428" spans="2:16" ht="55.5" hidden="1" customHeight="1" x14ac:dyDescent="0.3">
      <c r="B428" s="20"/>
      <c r="C428" s="21"/>
      <c r="D428" s="21"/>
      <c r="E428" s="37"/>
      <c r="F428" s="258" t="s">
        <v>177</v>
      </c>
      <c r="G428" s="14"/>
      <c r="H428" s="156">
        <f>I428+M428</f>
        <v>0</v>
      </c>
      <c r="I428" s="134"/>
      <c r="J428" s="134"/>
      <c r="K428" s="134"/>
      <c r="L428" s="134"/>
      <c r="M428" s="133"/>
      <c r="N428" s="133"/>
      <c r="O428" s="133"/>
      <c r="P428" s="133"/>
    </row>
    <row r="429" spans="2:16" ht="37.5" hidden="1" customHeight="1" x14ac:dyDescent="0.3">
      <c r="B429" s="20"/>
      <c r="C429" s="21"/>
      <c r="D429" s="21"/>
      <c r="E429" s="37"/>
      <c r="F429" s="258" t="s">
        <v>178</v>
      </c>
      <c r="G429" s="14"/>
      <c r="H429" s="156">
        <f>I429+M429</f>
        <v>0</v>
      </c>
      <c r="I429" s="134"/>
      <c r="J429" s="134"/>
      <c r="K429" s="134"/>
      <c r="L429" s="134"/>
      <c r="M429" s="133"/>
      <c r="N429" s="133"/>
      <c r="O429" s="133"/>
      <c r="P429" s="133"/>
    </row>
    <row r="430" spans="2:16" ht="84.75" customHeight="1" x14ac:dyDescent="0.3">
      <c r="B430" s="45" t="s">
        <v>174</v>
      </c>
      <c r="C430" s="45" t="s">
        <v>175</v>
      </c>
      <c r="D430" s="45" t="s">
        <v>60</v>
      </c>
      <c r="E430" s="22" t="s">
        <v>176</v>
      </c>
      <c r="F430" s="265" t="s">
        <v>506</v>
      </c>
      <c r="G430" s="251"/>
      <c r="H430" s="259"/>
      <c r="I430" s="253">
        <f>I439+I440</f>
        <v>111400</v>
      </c>
      <c r="J430" s="253">
        <f t="shared" ref="J430:P430" si="24">J439+J440</f>
        <v>0</v>
      </c>
      <c r="K430" s="253">
        <f t="shared" si="24"/>
        <v>95600</v>
      </c>
      <c r="L430" s="253">
        <f t="shared" si="24"/>
        <v>27695.119999999999</v>
      </c>
      <c r="M430" s="253">
        <f t="shared" si="24"/>
        <v>0</v>
      </c>
      <c r="N430" s="253">
        <f t="shared" si="24"/>
        <v>0</v>
      </c>
      <c r="O430" s="253">
        <f t="shared" si="24"/>
        <v>0</v>
      </c>
      <c r="P430" s="253">
        <f t="shared" si="24"/>
        <v>0</v>
      </c>
    </row>
    <row r="431" spans="2:16" ht="76.5" hidden="1" customHeight="1" x14ac:dyDescent="0.3">
      <c r="B431" s="20">
        <v>2917370</v>
      </c>
      <c r="C431" s="32" t="s">
        <v>4</v>
      </c>
      <c r="D431" s="32" t="s">
        <v>5</v>
      </c>
      <c r="E431" s="22" t="s">
        <v>6</v>
      </c>
      <c r="F431" s="258" t="s">
        <v>335</v>
      </c>
      <c r="G431" s="251"/>
      <c r="H431" s="259"/>
      <c r="I431" s="273">
        <v>0</v>
      </c>
      <c r="J431" s="273"/>
      <c r="K431" s="273">
        <v>0</v>
      </c>
      <c r="L431" s="253"/>
      <c r="M431" s="253"/>
      <c r="N431" s="273"/>
      <c r="O431" s="273"/>
      <c r="P431" s="273"/>
    </row>
    <row r="432" spans="2:16" ht="55.5" hidden="1" customHeight="1" x14ac:dyDescent="0.3">
      <c r="B432" s="45"/>
      <c r="C432" s="45"/>
      <c r="D432" s="45"/>
      <c r="E432" s="22"/>
      <c r="F432" s="258"/>
      <c r="G432" s="251"/>
      <c r="H432" s="259"/>
      <c r="I432" s="253"/>
      <c r="J432" s="253"/>
      <c r="K432" s="253"/>
      <c r="L432" s="253">
        <f>L433+L434+L435</f>
        <v>0</v>
      </c>
      <c r="M432" s="253">
        <f>M433+M434+M435</f>
        <v>0</v>
      </c>
      <c r="N432" s="253">
        <f>N433+N434+N435</f>
        <v>0</v>
      </c>
      <c r="O432" s="253">
        <f>O433+O434+O435</f>
        <v>0</v>
      </c>
      <c r="P432" s="253">
        <f>P433+P434+P435</f>
        <v>0</v>
      </c>
    </row>
    <row r="433" spans="2:16" ht="74.25" hidden="1" customHeight="1" x14ac:dyDescent="0.3">
      <c r="B433" s="92"/>
      <c r="C433" s="92"/>
      <c r="D433" s="92"/>
      <c r="E433" s="22"/>
      <c r="F433" s="258"/>
      <c r="G433" s="251"/>
      <c r="H433" s="259"/>
      <c r="I433" s="273"/>
      <c r="J433" s="273"/>
      <c r="K433" s="273"/>
      <c r="L433" s="273"/>
      <c r="M433" s="253"/>
      <c r="N433" s="253"/>
      <c r="O433" s="274"/>
      <c r="P433" s="274"/>
    </row>
    <row r="434" spans="2:16" ht="36" hidden="1" customHeight="1" x14ac:dyDescent="0.3">
      <c r="B434" s="92"/>
      <c r="C434" s="92"/>
      <c r="D434" s="92"/>
      <c r="E434" s="22"/>
      <c r="F434" s="258"/>
      <c r="G434" s="251"/>
      <c r="H434" s="259"/>
      <c r="I434" s="273"/>
      <c r="J434" s="273"/>
      <c r="K434" s="273"/>
      <c r="L434" s="273"/>
      <c r="M434" s="253"/>
      <c r="N434" s="253"/>
      <c r="O434" s="274"/>
      <c r="P434" s="274"/>
    </row>
    <row r="435" spans="2:16" ht="44.25" hidden="1" customHeight="1" x14ac:dyDescent="0.3">
      <c r="B435" s="92"/>
      <c r="C435" s="92"/>
      <c r="D435" s="92"/>
      <c r="E435" s="22"/>
      <c r="F435" s="258"/>
      <c r="G435" s="251"/>
      <c r="H435" s="259"/>
      <c r="I435" s="273"/>
      <c r="J435" s="273"/>
      <c r="K435" s="273"/>
      <c r="L435" s="273"/>
      <c r="M435" s="253"/>
      <c r="N435" s="253"/>
      <c r="O435" s="274"/>
      <c r="P435" s="274"/>
    </row>
    <row r="436" spans="2:16" ht="26.25" hidden="1" customHeight="1" x14ac:dyDescent="0.3">
      <c r="B436" s="92"/>
      <c r="C436" s="92"/>
      <c r="D436" s="92"/>
      <c r="E436" s="22"/>
      <c r="F436" s="258" t="s">
        <v>308</v>
      </c>
      <c r="G436" s="251"/>
      <c r="H436" s="259"/>
      <c r="I436" s="273"/>
      <c r="J436" s="273"/>
      <c r="K436" s="273"/>
      <c r="L436" s="273"/>
      <c r="M436" s="253"/>
      <c r="N436" s="275"/>
      <c r="O436" s="273"/>
      <c r="P436" s="251"/>
    </row>
    <row r="437" spans="2:16" ht="117" hidden="1" customHeight="1" x14ac:dyDescent="0.3">
      <c r="B437" s="98" t="s">
        <v>273</v>
      </c>
      <c r="C437" s="63" t="s">
        <v>274</v>
      </c>
      <c r="D437" s="63" t="s">
        <v>48</v>
      </c>
      <c r="E437" s="35" t="s">
        <v>275</v>
      </c>
      <c r="F437" s="258" t="s">
        <v>290</v>
      </c>
      <c r="G437" s="251"/>
      <c r="H437" s="259"/>
      <c r="I437" s="273"/>
      <c r="J437" s="273"/>
      <c r="K437" s="273"/>
      <c r="L437" s="273"/>
      <c r="M437" s="253"/>
      <c r="N437" s="253"/>
      <c r="O437" s="274"/>
      <c r="P437" s="274"/>
    </row>
    <row r="438" spans="2:16" ht="40.5" hidden="1" customHeight="1" x14ac:dyDescent="0.3">
      <c r="B438" s="45" t="s">
        <v>273</v>
      </c>
      <c r="C438" s="45" t="s">
        <v>274</v>
      </c>
      <c r="D438" s="45" t="s">
        <v>48</v>
      </c>
      <c r="E438" s="22"/>
      <c r="F438" s="258" t="s">
        <v>537</v>
      </c>
      <c r="G438" s="251"/>
      <c r="H438" s="259"/>
      <c r="I438" s="253"/>
      <c r="J438" s="254"/>
      <c r="K438" s="254"/>
      <c r="L438" s="253"/>
      <c r="M438" s="274"/>
      <c r="N438" s="275"/>
      <c r="O438" s="273"/>
      <c r="P438" s="251"/>
    </row>
    <row r="439" spans="2:16" ht="59.25" customHeight="1" x14ac:dyDescent="0.3">
      <c r="B439" s="45"/>
      <c r="C439" s="45"/>
      <c r="D439" s="45"/>
      <c r="E439" s="22"/>
      <c r="F439" s="258" t="s">
        <v>177</v>
      </c>
      <c r="G439" s="251"/>
      <c r="H439" s="259"/>
      <c r="I439" s="273">
        <v>109400</v>
      </c>
      <c r="J439" s="251"/>
      <c r="K439" s="251">
        <v>95600</v>
      </c>
      <c r="L439" s="273">
        <v>27695.119999999999</v>
      </c>
      <c r="M439" s="274"/>
      <c r="N439" s="275"/>
      <c r="O439" s="273"/>
      <c r="P439" s="251"/>
    </row>
    <row r="440" spans="2:16" ht="40.5" customHeight="1" x14ac:dyDescent="0.3">
      <c r="B440" s="45"/>
      <c r="C440" s="45"/>
      <c r="D440" s="45"/>
      <c r="E440" s="22"/>
      <c r="F440" s="258" t="s">
        <v>178</v>
      </c>
      <c r="G440" s="251"/>
      <c r="H440" s="259"/>
      <c r="I440" s="273">
        <v>2000</v>
      </c>
      <c r="J440" s="251"/>
      <c r="K440" s="251">
        <v>0</v>
      </c>
      <c r="L440" s="273">
        <v>0</v>
      </c>
      <c r="M440" s="274"/>
      <c r="N440" s="275"/>
      <c r="O440" s="273"/>
      <c r="P440" s="251"/>
    </row>
    <row r="441" spans="2:16" ht="76.5" customHeight="1" x14ac:dyDescent="0.3">
      <c r="B441" s="20"/>
      <c r="C441" s="21"/>
      <c r="D441" s="21"/>
      <c r="E441" s="37"/>
      <c r="F441" s="265" t="s">
        <v>349</v>
      </c>
      <c r="G441" s="256" t="s">
        <v>205</v>
      </c>
      <c r="H441" s="276">
        <f>I441+M441</f>
        <v>201000</v>
      </c>
      <c r="I441" s="253">
        <f>I443+I445+I452</f>
        <v>201000</v>
      </c>
      <c r="J441" s="253">
        <f>J443+J445+J452</f>
        <v>0</v>
      </c>
      <c r="K441" s="253">
        <f>K443+K445+K452</f>
        <v>106170</v>
      </c>
      <c r="L441" s="253">
        <f>L443+L445+L452</f>
        <v>68796.41</v>
      </c>
      <c r="M441" s="253">
        <f>M446+M448+M449+M452+M443+M450+M451</f>
        <v>0</v>
      </c>
      <c r="N441" s="253">
        <f>N443+N445+N452</f>
        <v>0</v>
      </c>
      <c r="O441" s="253">
        <f>O443+O445+O452</f>
        <v>0</v>
      </c>
      <c r="P441" s="253">
        <f>P443+P445+P452</f>
        <v>0</v>
      </c>
    </row>
    <row r="442" spans="2:16" ht="117" hidden="1" customHeight="1" x14ac:dyDescent="0.3">
      <c r="B442" s="20">
        <v>2919800</v>
      </c>
      <c r="C442" s="21" t="s">
        <v>274</v>
      </c>
      <c r="D442" s="21" t="s">
        <v>48</v>
      </c>
      <c r="E442" s="22" t="s">
        <v>275</v>
      </c>
      <c r="F442" s="258"/>
      <c r="G442" s="256"/>
      <c r="H442" s="276"/>
      <c r="I442" s="273"/>
      <c r="J442" s="273"/>
      <c r="K442" s="273"/>
      <c r="L442" s="273"/>
      <c r="M442" s="273"/>
      <c r="N442" s="273"/>
      <c r="O442" s="273"/>
      <c r="P442" s="273"/>
    </row>
    <row r="443" spans="2:16" ht="44.25" hidden="1" customHeight="1" x14ac:dyDescent="0.3">
      <c r="B443" s="20">
        <v>2910160</v>
      </c>
      <c r="C443" s="21" t="s">
        <v>384</v>
      </c>
      <c r="D443" s="21" t="s">
        <v>371</v>
      </c>
      <c r="E443" s="22" t="s">
        <v>391</v>
      </c>
      <c r="F443" s="258" t="s">
        <v>392</v>
      </c>
      <c r="G443" s="256"/>
      <c r="H443" s="276"/>
      <c r="I443" s="273"/>
      <c r="J443" s="273"/>
      <c r="K443" s="273"/>
      <c r="L443" s="273"/>
      <c r="M443" s="273"/>
      <c r="N443" s="273"/>
      <c r="O443" s="273"/>
      <c r="P443" s="273"/>
    </row>
    <row r="444" spans="2:16" ht="0.75" customHeight="1" x14ac:dyDescent="0.3">
      <c r="B444" s="20"/>
      <c r="C444" s="21"/>
      <c r="D444" s="21"/>
      <c r="E444" s="22"/>
      <c r="F444" s="258"/>
      <c r="G444" s="256"/>
      <c r="H444" s="276"/>
      <c r="I444" s="273"/>
      <c r="J444" s="273"/>
      <c r="K444" s="273"/>
      <c r="L444" s="273"/>
      <c r="M444" s="273"/>
      <c r="N444" s="273"/>
      <c r="O444" s="273"/>
      <c r="P444" s="273"/>
    </row>
    <row r="445" spans="2:16" ht="60" customHeight="1" x14ac:dyDescent="0.3">
      <c r="B445" s="34" t="s">
        <v>179</v>
      </c>
      <c r="C445" s="34" t="s">
        <v>180</v>
      </c>
      <c r="D445" s="34" t="s">
        <v>181</v>
      </c>
      <c r="E445" s="35" t="s">
        <v>182</v>
      </c>
      <c r="F445" s="258"/>
      <c r="G445" s="256"/>
      <c r="H445" s="276"/>
      <c r="I445" s="273">
        <f>I454+I455+I456</f>
        <v>201000</v>
      </c>
      <c r="J445" s="273">
        <f>J454+J455+J456</f>
        <v>0</v>
      </c>
      <c r="K445" s="273">
        <f>K454+K455+K456</f>
        <v>106170</v>
      </c>
      <c r="L445" s="273">
        <f>L454+L455+L456</f>
        <v>68796.41</v>
      </c>
      <c r="M445" s="273"/>
      <c r="N445" s="273">
        <f>N446+N448+N449+N450+N451</f>
        <v>0</v>
      </c>
      <c r="O445" s="273">
        <f>O446+O448+O449+O450+O451</f>
        <v>0</v>
      </c>
      <c r="P445" s="273">
        <f>P446+P448+P449+P450+P451</f>
        <v>0</v>
      </c>
    </row>
    <row r="446" spans="2:16" ht="60.75" hidden="1" customHeight="1" x14ac:dyDescent="0.4">
      <c r="B446" s="34"/>
      <c r="C446" s="34"/>
      <c r="D446" s="34"/>
      <c r="E446" s="35"/>
      <c r="F446" s="277" t="s">
        <v>398</v>
      </c>
      <c r="G446" s="251"/>
      <c r="H446" s="252">
        <f>I446+M446</f>
        <v>0</v>
      </c>
      <c r="I446" s="278"/>
      <c r="J446" s="278"/>
      <c r="K446" s="278"/>
      <c r="L446" s="278"/>
      <c r="M446" s="279"/>
      <c r="N446" s="280"/>
      <c r="O446" s="280"/>
      <c r="P446" s="280"/>
    </row>
    <row r="447" spans="2:16" ht="81" hidden="1" customHeight="1" x14ac:dyDescent="0.4">
      <c r="B447" s="34"/>
      <c r="C447" s="34"/>
      <c r="D447" s="34"/>
      <c r="E447" s="35"/>
      <c r="F447" s="277"/>
      <c r="G447" s="251"/>
      <c r="H447" s="252"/>
      <c r="I447" s="278"/>
      <c r="J447" s="278"/>
      <c r="K447" s="278"/>
      <c r="L447" s="278"/>
      <c r="M447" s="279"/>
      <c r="N447" s="280"/>
      <c r="O447" s="280"/>
      <c r="P447" s="280"/>
    </row>
    <row r="448" spans="2:16" ht="72" hidden="1" customHeight="1" x14ac:dyDescent="0.4">
      <c r="B448" s="34"/>
      <c r="C448" s="34"/>
      <c r="D448" s="34"/>
      <c r="E448" s="35"/>
      <c r="F448" s="277" t="s">
        <v>414</v>
      </c>
      <c r="G448" s="251"/>
      <c r="H448" s="252"/>
      <c r="I448" s="278"/>
      <c r="J448" s="278"/>
      <c r="K448" s="278"/>
      <c r="L448" s="278"/>
      <c r="M448" s="279"/>
      <c r="N448" s="278"/>
      <c r="O448" s="278"/>
      <c r="P448" s="278"/>
    </row>
    <row r="449" spans="1:16" ht="145.5" hidden="1" customHeight="1" x14ac:dyDescent="0.4">
      <c r="B449" s="34"/>
      <c r="C449" s="34"/>
      <c r="D449" s="34"/>
      <c r="E449" s="35"/>
      <c r="F449" s="277" t="s">
        <v>401</v>
      </c>
      <c r="G449" s="251"/>
      <c r="H449" s="252"/>
      <c r="I449" s="288"/>
      <c r="J449" s="278"/>
      <c r="K449" s="278"/>
      <c r="L449" s="278"/>
      <c r="M449" s="279"/>
      <c r="N449" s="280"/>
      <c r="O449" s="280"/>
      <c r="P449" s="278"/>
    </row>
    <row r="450" spans="1:16" ht="108.75" hidden="1" customHeight="1" x14ac:dyDescent="0.4">
      <c r="B450" s="34"/>
      <c r="C450" s="34"/>
      <c r="D450" s="34"/>
      <c r="E450" s="35"/>
      <c r="F450" s="277" t="s">
        <v>402</v>
      </c>
      <c r="G450" s="251"/>
      <c r="H450" s="252"/>
      <c r="I450" s="288"/>
      <c r="J450" s="278"/>
      <c r="K450" s="278"/>
      <c r="L450" s="278"/>
      <c r="M450" s="279"/>
      <c r="N450" s="280"/>
      <c r="O450" s="280"/>
      <c r="P450" s="278"/>
    </row>
    <row r="451" spans="1:16" ht="59.25" hidden="1" customHeight="1" x14ac:dyDescent="0.4">
      <c r="B451" s="34"/>
      <c r="C451" s="34"/>
      <c r="D451" s="34"/>
      <c r="E451" s="35"/>
      <c r="F451" s="277" t="s">
        <v>395</v>
      </c>
      <c r="G451" s="251"/>
      <c r="H451" s="252"/>
      <c r="I451" s="278"/>
      <c r="J451" s="278"/>
      <c r="K451" s="278"/>
      <c r="L451" s="278"/>
      <c r="M451" s="279"/>
      <c r="N451" s="267"/>
      <c r="O451" s="267"/>
      <c r="P451" s="278"/>
    </row>
    <row r="452" spans="1:16" ht="136.5" hidden="1" customHeight="1" x14ac:dyDescent="0.4">
      <c r="B452" s="109" t="s">
        <v>273</v>
      </c>
      <c r="C452" s="109" t="s">
        <v>274</v>
      </c>
      <c r="D452" s="109" t="s">
        <v>48</v>
      </c>
      <c r="E452" s="161" t="s">
        <v>275</v>
      </c>
      <c r="F452" s="277" t="s">
        <v>485</v>
      </c>
      <c r="G452" s="251"/>
      <c r="H452" s="252"/>
      <c r="I452" s="278"/>
      <c r="J452" s="278"/>
      <c r="K452" s="278"/>
      <c r="L452" s="278"/>
      <c r="M452" s="279"/>
      <c r="N452" s="280"/>
      <c r="O452" s="280"/>
      <c r="P452" s="280"/>
    </row>
    <row r="453" spans="1:16" ht="87.75" hidden="1" customHeight="1" x14ac:dyDescent="0.4">
      <c r="B453" s="34"/>
      <c r="C453" s="34"/>
      <c r="D453" s="34"/>
      <c r="E453" s="35"/>
      <c r="F453" s="277"/>
      <c r="G453" s="251"/>
      <c r="H453" s="252"/>
      <c r="I453" s="278"/>
      <c r="J453" s="278"/>
      <c r="K453" s="278"/>
      <c r="L453" s="278"/>
      <c r="M453" s="279"/>
      <c r="N453" s="267"/>
      <c r="O453" s="267"/>
      <c r="P453" s="278"/>
    </row>
    <row r="454" spans="1:16" ht="44.25" customHeight="1" x14ac:dyDescent="0.4">
      <c r="B454" s="34"/>
      <c r="C454" s="34"/>
      <c r="D454" s="34"/>
      <c r="E454" s="35"/>
      <c r="F454" s="277" t="s">
        <v>600</v>
      </c>
      <c r="G454" s="251"/>
      <c r="H454" s="252"/>
      <c r="I454" s="278">
        <v>179700</v>
      </c>
      <c r="J454" s="278"/>
      <c r="K454" s="278">
        <v>84870</v>
      </c>
      <c r="L454" s="278">
        <v>68796.41</v>
      </c>
      <c r="M454" s="279"/>
      <c r="N454" s="267"/>
      <c r="O454" s="267"/>
      <c r="P454" s="278"/>
    </row>
    <row r="455" spans="1:16" ht="34.5" customHeight="1" x14ac:dyDescent="0.4">
      <c r="B455" s="34"/>
      <c r="C455" s="34"/>
      <c r="D455" s="34"/>
      <c r="E455" s="35"/>
      <c r="F455" s="277" t="s">
        <v>601</v>
      </c>
      <c r="G455" s="251"/>
      <c r="H455" s="252"/>
      <c r="I455" s="278">
        <v>21300</v>
      </c>
      <c r="J455" s="278"/>
      <c r="K455" s="278">
        <v>21300</v>
      </c>
      <c r="L455" s="278">
        <v>0</v>
      </c>
      <c r="M455" s="279"/>
      <c r="N455" s="267"/>
      <c r="O455" s="267"/>
      <c r="P455" s="278"/>
    </row>
    <row r="456" spans="1:16" ht="45" hidden="1" customHeight="1" x14ac:dyDescent="0.4">
      <c r="B456" s="34"/>
      <c r="C456" s="34"/>
      <c r="D456" s="34"/>
      <c r="E456" s="35"/>
      <c r="F456" s="277" t="s">
        <v>602</v>
      </c>
      <c r="G456" s="251"/>
      <c r="H456" s="252"/>
      <c r="I456" s="278"/>
      <c r="J456" s="278"/>
      <c r="K456" s="278">
        <v>0</v>
      </c>
      <c r="L456" s="278">
        <v>0</v>
      </c>
      <c r="M456" s="279"/>
      <c r="N456" s="267"/>
      <c r="O456" s="267"/>
      <c r="P456" s="278"/>
    </row>
    <row r="457" spans="1:16" ht="35.25" customHeight="1" x14ac:dyDescent="0.35">
      <c r="B457" s="90"/>
      <c r="C457" s="90"/>
      <c r="D457" s="90"/>
      <c r="E457" s="91" t="s">
        <v>7</v>
      </c>
      <c r="F457" s="281"/>
      <c r="G457" s="282"/>
      <c r="H457" s="282"/>
      <c r="I457" s="283">
        <f t="shared" ref="I457:P457" si="25">I441+I430</f>
        <v>312400</v>
      </c>
      <c r="J457" s="283">
        <f t="shared" si="25"/>
        <v>0</v>
      </c>
      <c r="K457" s="283">
        <f t="shared" si="25"/>
        <v>201770</v>
      </c>
      <c r="L457" s="283">
        <f t="shared" si="25"/>
        <v>96491.53</v>
      </c>
      <c r="M457" s="283">
        <f t="shared" si="25"/>
        <v>0</v>
      </c>
      <c r="N457" s="283">
        <f t="shared" si="25"/>
        <v>0</v>
      </c>
      <c r="O457" s="283">
        <f t="shared" si="25"/>
        <v>0</v>
      </c>
      <c r="P457" s="283">
        <f t="shared" si="25"/>
        <v>0</v>
      </c>
    </row>
    <row r="458" spans="1:16" ht="58.5" hidden="1" customHeight="1" x14ac:dyDescent="0.4">
      <c r="B458" s="45" t="s">
        <v>229</v>
      </c>
      <c r="C458" s="49"/>
      <c r="D458" s="49"/>
      <c r="E458" s="89" t="s">
        <v>230</v>
      </c>
      <c r="F458" s="277"/>
      <c r="G458" s="251"/>
      <c r="H458" s="259"/>
      <c r="I458" s="251"/>
      <c r="J458" s="251"/>
      <c r="K458" s="251"/>
      <c r="L458" s="273"/>
      <c r="M458" s="274"/>
      <c r="N458" s="274"/>
      <c r="O458" s="274"/>
      <c r="P458" s="274"/>
    </row>
    <row r="459" spans="1:16" ht="55.5" hidden="1" customHeight="1" x14ac:dyDescent="0.4">
      <c r="B459" s="45" t="s">
        <v>231</v>
      </c>
      <c r="C459" s="45"/>
      <c r="D459" s="45"/>
      <c r="E459" s="88" t="s">
        <v>232</v>
      </c>
      <c r="F459" s="277"/>
      <c r="G459" s="251"/>
      <c r="H459" s="259"/>
      <c r="I459" s="251"/>
      <c r="J459" s="251"/>
      <c r="K459" s="251"/>
      <c r="L459" s="273"/>
      <c r="M459" s="274"/>
      <c r="N459" s="274"/>
      <c r="O459" s="274"/>
      <c r="P459" s="274"/>
    </row>
    <row r="460" spans="1:16" ht="89.25" hidden="1" customHeight="1" x14ac:dyDescent="0.3">
      <c r="B460" s="45" t="s">
        <v>393</v>
      </c>
      <c r="C460" s="45" t="s">
        <v>384</v>
      </c>
      <c r="D460" s="45" t="s">
        <v>371</v>
      </c>
      <c r="E460" s="88" t="s">
        <v>391</v>
      </c>
      <c r="F460" s="183" t="s">
        <v>504</v>
      </c>
      <c r="G460" s="251"/>
      <c r="H460" s="259"/>
      <c r="I460" s="254"/>
      <c r="J460" s="254"/>
      <c r="K460" s="254"/>
      <c r="L460" s="253"/>
      <c r="M460" s="274"/>
      <c r="N460" s="274"/>
      <c r="O460" s="274"/>
      <c r="P460" s="274"/>
    </row>
    <row r="461" spans="1:16" ht="93" hidden="1" customHeight="1" x14ac:dyDescent="0.4">
      <c r="B461" s="45" t="s">
        <v>234</v>
      </c>
      <c r="C461" s="45" t="s">
        <v>4</v>
      </c>
      <c r="D461" s="45" t="s">
        <v>5</v>
      </c>
      <c r="E461" s="88" t="s">
        <v>6</v>
      </c>
      <c r="F461" s="284" t="s">
        <v>507</v>
      </c>
      <c r="G461" s="251"/>
      <c r="H461" s="259"/>
      <c r="I461" s="253"/>
      <c r="J461" s="253"/>
      <c r="K461" s="253"/>
      <c r="L461" s="253"/>
      <c r="M461" s="274"/>
      <c r="N461" s="274"/>
      <c r="O461" s="274"/>
      <c r="P461" s="274"/>
    </row>
    <row r="462" spans="1:16" s="55" customFormat="1" ht="25.5" customHeight="1" x14ac:dyDescent="0.35">
      <c r="A462" s="51"/>
      <c r="B462" s="74"/>
      <c r="C462" s="75"/>
      <c r="D462" s="75"/>
      <c r="E462" s="66" t="s">
        <v>7</v>
      </c>
      <c r="F462" s="285"/>
      <c r="G462" s="286"/>
      <c r="H462" s="276">
        <f>I462+M462</f>
        <v>0</v>
      </c>
      <c r="I462" s="272">
        <f t="shared" ref="I462:P462" si="26">I461+I460</f>
        <v>0</v>
      </c>
      <c r="J462" s="272">
        <f t="shared" si="26"/>
        <v>0</v>
      </c>
      <c r="K462" s="272">
        <f t="shared" si="26"/>
        <v>0</v>
      </c>
      <c r="L462" s="272">
        <f t="shared" si="26"/>
        <v>0</v>
      </c>
      <c r="M462" s="272">
        <f t="shared" si="26"/>
        <v>0</v>
      </c>
      <c r="N462" s="272">
        <f t="shared" si="26"/>
        <v>0</v>
      </c>
      <c r="O462" s="272">
        <f t="shared" si="26"/>
        <v>0</v>
      </c>
      <c r="P462" s="272">
        <f t="shared" si="26"/>
        <v>0</v>
      </c>
    </row>
    <row r="463" spans="1:16" s="48" customFormat="1" ht="32.450000000000003" customHeight="1" x14ac:dyDescent="0.2">
      <c r="A463" s="47"/>
      <c r="B463" s="76" t="s">
        <v>1</v>
      </c>
      <c r="C463" s="76" t="s">
        <v>1</v>
      </c>
      <c r="D463" s="76" t="s">
        <v>1</v>
      </c>
      <c r="E463" s="77" t="s">
        <v>3</v>
      </c>
      <c r="F463" s="195" t="s">
        <v>1</v>
      </c>
      <c r="G463" s="195" t="s">
        <v>1</v>
      </c>
      <c r="H463" s="287">
        <f>I463+M463</f>
        <v>30959215.039999999</v>
      </c>
      <c r="I463" s="177">
        <f t="shared" ref="I463:P463" si="27">I462+I422+I402+I191+I135+I48+I26+I457+I155</f>
        <v>30301795</v>
      </c>
      <c r="J463" s="177">
        <f t="shared" si="27"/>
        <v>7706189.04</v>
      </c>
      <c r="K463" s="177">
        <f t="shared" si="27"/>
        <v>9078839</v>
      </c>
      <c r="L463" s="177">
        <f t="shared" si="27"/>
        <v>5132868.5</v>
      </c>
      <c r="M463" s="177">
        <f t="shared" si="27"/>
        <v>657420.04</v>
      </c>
      <c r="N463" s="177">
        <f t="shared" si="27"/>
        <v>1696510</v>
      </c>
      <c r="O463" s="177">
        <f t="shared" si="27"/>
        <v>1206510</v>
      </c>
      <c r="P463" s="177">
        <f t="shared" si="27"/>
        <v>0</v>
      </c>
    </row>
    <row r="464" spans="1:16" ht="23.25" customHeight="1" x14ac:dyDescent="0.2">
      <c r="B464" s="463"/>
      <c r="C464" s="463"/>
      <c r="D464" s="463"/>
      <c r="E464" s="463"/>
      <c r="F464" s="463"/>
      <c r="G464" s="463"/>
      <c r="H464" s="463"/>
      <c r="I464" s="463"/>
      <c r="J464" s="463"/>
      <c r="K464" s="463"/>
      <c r="L464" s="463"/>
      <c r="M464" s="463"/>
      <c r="N464" s="463"/>
      <c r="O464" s="463"/>
      <c r="P464" s="463"/>
    </row>
    <row r="465" spans="1:25" s="10" customFormat="1" ht="73.150000000000006" customHeight="1" x14ac:dyDescent="0.4">
      <c r="A465" s="9"/>
      <c r="B465" s="464" t="s">
        <v>340</v>
      </c>
      <c r="C465" s="464"/>
      <c r="D465" s="464"/>
      <c r="E465" s="464"/>
      <c r="F465" s="464"/>
      <c r="G465" s="464"/>
      <c r="H465" s="464"/>
      <c r="I465" s="464"/>
      <c r="J465" s="464"/>
      <c r="K465" s="464"/>
      <c r="L465" s="464"/>
      <c r="M465" s="464"/>
      <c r="N465" s="464"/>
      <c r="O465" s="464"/>
      <c r="P465" s="464"/>
      <c r="Q465" s="81"/>
      <c r="R465" s="81"/>
      <c r="S465" s="81"/>
      <c r="T465" s="81"/>
      <c r="U465" s="81"/>
      <c r="V465" s="81"/>
      <c r="W465" s="81"/>
      <c r="X465" s="81"/>
      <c r="Y465" s="13"/>
    </row>
    <row r="466" spans="1:25" s="12" customFormat="1" ht="23.25" customHeight="1" x14ac:dyDescent="0.2">
      <c r="A466" s="11"/>
      <c r="B466" s="465"/>
      <c r="C466" s="465"/>
      <c r="D466" s="465"/>
      <c r="E466" s="465"/>
      <c r="F466" s="465"/>
      <c r="G466" s="465"/>
      <c r="H466" s="465"/>
      <c r="I466" s="465"/>
      <c r="J466" s="465"/>
      <c r="K466" s="465"/>
      <c r="L466" s="465"/>
      <c r="M466" s="465"/>
      <c r="N466" s="465"/>
      <c r="O466" s="465"/>
      <c r="P466" s="465"/>
      <c r="Q466" s="465"/>
      <c r="R466" s="465"/>
      <c r="S466" s="465"/>
      <c r="T466" s="465"/>
      <c r="U466" s="465"/>
      <c r="V466" s="465"/>
      <c r="W466" s="465"/>
      <c r="X466" s="465"/>
    </row>
    <row r="468" spans="1:25" x14ac:dyDescent="0.35">
      <c r="N468" s="104"/>
      <c r="O468" s="103"/>
      <c r="P468" s="104"/>
    </row>
    <row r="587" spans="6:183" s="2" customFormat="1" x14ac:dyDescent="0.35">
      <c r="F587" s="148" t="e">
        <f>F238+F312+F316+F320+F42</f>
        <v>#VALUE!</v>
      </c>
      <c r="H587" s="158"/>
      <c r="J587" s="85"/>
      <c r="K587" s="85"/>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c r="BA587" s="3"/>
      <c r="BB587" s="3"/>
      <c r="BC587" s="3"/>
      <c r="BD587" s="3"/>
      <c r="BE587" s="3"/>
      <c r="BF587" s="3"/>
      <c r="BG587" s="3"/>
      <c r="BH587" s="3"/>
      <c r="BI587" s="3"/>
      <c r="BJ587" s="3"/>
      <c r="BK587" s="3"/>
      <c r="BL587" s="3"/>
      <c r="BM587" s="3"/>
      <c r="BN587" s="3"/>
      <c r="BO587" s="3"/>
      <c r="BP587" s="3"/>
      <c r="BQ587" s="3"/>
      <c r="BR587" s="3"/>
      <c r="BS587" s="3"/>
      <c r="BT587" s="3"/>
      <c r="BU587" s="3"/>
      <c r="BV587" s="3"/>
      <c r="BW587" s="3"/>
      <c r="BX587" s="3"/>
      <c r="BY587" s="3"/>
      <c r="BZ587" s="3"/>
      <c r="CA587" s="3"/>
      <c r="CB587" s="3"/>
      <c r="CC587" s="3"/>
      <c r="CD587" s="3"/>
      <c r="CE587" s="3"/>
      <c r="CF587" s="3"/>
      <c r="CG587" s="3"/>
      <c r="CH587" s="3"/>
      <c r="CI587" s="3"/>
      <c r="CJ587" s="3"/>
      <c r="CK587" s="3"/>
      <c r="CL587" s="3"/>
      <c r="CM587" s="3"/>
      <c r="CN587" s="3"/>
      <c r="CO587" s="3"/>
      <c r="CP587" s="3"/>
      <c r="CQ587" s="3"/>
      <c r="CR587" s="3"/>
      <c r="CS587" s="3"/>
      <c r="CT587" s="3"/>
      <c r="CU587" s="3"/>
      <c r="CV587" s="3"/>
      <c r="CW587" s="3"/>
      <c r="CX587" s="3"/>
      <c r="CY587" s="3"/>
      <c r="CZ587" s="3"/>
      <c r="DA587" s="3"/>
      <c r="DB587" s="3"/>
      <c r="DC587" s="3"/>
      <c r="DD587" s="3"/>
      <c r="DE587" s="3"/>
      <c r="DF587" s="3"/>
      <c r="DG587" s="3"/>
      <c r="DH587" s="3"/>
      <c r="DI587" s="3"/>
      <c r="DJ587" s="3"/>
      <c r="DK587" s="3"/>
      <c r="DL587" s="3"/>
      <c r="DM587" s="3"/>
      <c r="DN587" s="3"/>
      <c r="DO587" s="3"/>
      <c r="DP587" s="3"/>
      <c r="DQ587" s="3"/>
      <c r="DR587" s="3"/>
      <c r="DS587" s="3"/>
      <c r="DT587" s="3"/>
      <c r="DU587" s="3"/>
      <c r="DV587" s="3"/>
      <c r="DW587" s="3"/>
      <c r="DX587" s="3"/>
      <c r="DY587" s="3"/>
      <c r="DZ587" s="3"/>
      <c r="EA587" s="3"/>
      <c r="EB587" s="3"/>
      <c r="EC587" s="3"/>
      <c r="ED587" s="3"/>
      <c r="EE587" s="3"/>
      <c r="EF587" s="3"/>
      <c r="EG587" s="3"/>
      <c r="EH587" s="3"/>
      <c r="EI587" s="3"/>
      <c r="EJ587" s="3"/>
      <c r="EK587" s="3"/>
      <c r="EL587" s="3"/>
      <c r="EM587" s="3"/>
      <c r="EN587" s="3"/>
      <c r="EO587" s="3"/>
      <c r="EP587" s="3"/>
      <c r="EQ587" s="3"/>
      <c r="ER587" s="3"/>
      <c r="ES587" s="3"/>
      <c r="ET587" s="3"/>
      <c r="EU587" s="3"/>
      <c r="EV587" s="3"/>
      <c r="EW587" s="3"/>
      <c r="EX587" s="3"/>
      <c r="EY587" s="3"/>
      <c r="EZ587" s="3"/>
      <c r="FA587" s="3"/>
      <c r="FB587" s="3"/>
      <c r="FC587" s="3"/>
      <c r="FD587" s="3"/>
      <c r="FE587" s="3"/>
      <c r="FF587" s="3"/>
      <c r="FG587" s="3"/>
      <c r="FH587" s="3"/>
      <c r="FI587" s="3"/>
      <c r="FJ587" s="3"/>
      <c r="FK587" s="3"/>
      <c r="FL587" s="3"/>
      <c r="FM587" s="3"/>
      <c r="FN587" s="3"/>
      <c r="FO587" s="3"/>
      <c r="FP587" s="3"/>
      <c r="FQ587" s="3"/>
      <c r="FR587" s="3"/>
      <c r="FS587" s="3"/>
      <c r="FT587" s="3"/>
      <c r="FU587" s="3"/>
      <c r="FV587" s="3"/>
      <c r="FW587" s="3"/>
      <c r="FX587" s="3"/>
      <c r="FY587" s="3"/>
      <c r="FZ587" s="3"/>
      <c r="GA587" s="3"/>
    </row>
  </sheetData>
  <mergeCells count="14">
    <mergeCell ref="F4:F5"/>
    <mergeCell ref="G4:G5"/>
    <mergeCell ref="H4:H5"/>
    <mergeCell ref="I4:L4"/>
    <mergeCell ref="M4:P4"/>
    <mergeCell ref="B464:P464"/>
    <mergeCell ref="B465:P465"/>
    <mergeCell ref="B466:X466"/>
    <mergeCell ref="B1:P1"/>
    <mergeCell ref="B2:P2"/>
    <mergeCell ref="B4:B5"/>
    <mergeCell ref="C4:C5"/>
    <mergeCell ref="D4:D5"/>
    <mergeCell ref="E4:E5"/>
  </mergeCells>
  <pageMargins left="0.70866141732283472" right="0.31496062992125984" top="0.35433070866141736" bottom="0.35433070866141736" header="0.31496062992125984" footer="0.31496062992125984"/>
  <pageSetup paperSize="9" scale="36" fitToHeight="16" orientation="landscape" verticalDpi="0" r:id="rId1"/>
  <rowBreaks count="4" manualBreakCount="4">
    <brk id="182" min="1" max="15" man="1"/>
    <brk id="282" min="1" max="15" man="1"/>
    <brk id="320" min="1" max="15" man="1"/>
    <brk id="403" min="1"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W610"/>
  <sheetViews>
    <sheetView tabSelected="1" view="pageBreakPreview" topLeftCell="D1" zoomScale="53" zoomScaleNormal="53" zoomScaleSheetLayoutView="53" workbookViewId="0">
      <selection activeCell="G6" sqref="G6"/>
    </sheetView>
  </sheetViews>
  <sheetFormatPr defaultColWidth="9.1640625" defaultRowHeight="18.75" x14ac:dyDescent="0.3"/>
  <cols>
    <col min="1" max="1" width="3.83203125" style="309" hidden="1" customWidth="1"/>
    <col min="2" max="2" width="13" style="309" customWidth="1"/>
    <col min="3" max="3" width="13.1640625" style="309" customWidth="1"/>
    <col min="4" max="4" width="11.1640625" style="309" customWidth="1"/>
    <col min="5" max="5" width="37.1640625" style="309" customWidth="1"/>
    <col min="6" max="6" width="83.5" style="453" customWidth="1"/>
    <col min="7" max="7" width="17.33203125" style="309" customWidth="1"/>
    <col min="8" max="8" width="18.1640625" style="310" customWidth="1"/>
    <col min="9" max="9" width="18.1640625" style="309" customWidth="1"/>
    <col min="10" max="10" width="15.6640625" style="309" customWidth="1"/>
    <col min="11" max="11" width="17.5" style="309" customWidth="1"/>
    <col min="12" max="12" width="14.5" style="309" customWidth="1"/>
    <col min="13" max="13" width="17.5" style="311" customWidth="1"/>
    <col min="14" max="16384" width="9.1640625" style="311"/>
  </cols>
  <sheetData>
    <row r="1" spans="1:12" ht="20.25" x14ac:dyDescent="0.3">
      <c r="B1" s="386"/>
      <c r="C1" s="386"/>
      <c r="D1" s="386"/>
      <c r="E1" s="386"/>
      <c r="F1" s="422"/>
      <c r="G1" s="386"/>
      <c r="H1" s="387"/>
      <c r="I1" s="388" t="s">
        <v>689</v>
      </c>
      <c r="J1" s="389"/>
      <c r="K1" s="386"/>
      <c r="L1" s="386"/>
    </row>
    <row r="2" spans="1:12" ht="20.25" x14ac:dyDescent="0.3">
      <c r="B2" s="386"/>
      <c r="C2" s="386"/>
      <c r="D2" s="386"/>
      <c r="E2" s="386"/>
      <c r="F2" s="422"/>
      <c r="G2" s="386"/>
      <c r="H2" s="387"/>
      <c r="I2" s="388" t="s">
        <v>658</v>
      </c>
      <c r="J2" s="389"/>
      <c r="K2" s="386"/>
      <c r="L2" s="386"/>
    </row>
    <row r="3" spans="1:12" ht="20.25" x14ac:dyDescent="0.3">
      <c r="B3" s="386"/>
      <c r="C3" s="386"/>
      <c r="D3" s="386"/>
      <c r="E3" s="386"/>
      <c r="F3" s="422"/>
      <c r="G3" s="386"/>
      <c r="H3" s="387"/>
      <c r="I3" s="390" t="s">
        <v>690</v>
      </c>
      <c r="J3" s="389"/>
      <c r="K3" s="386"/>
      <c r="L3" s="386"/>
    </row>
    <row r="4" spans="1:12" ht="44.45" customHeight="1" x14ac:dyDescent="0.3">
      <c r="B4" s="479" t="s">
        <v>661</v>
      </c>
      <c r="C4" s="479"/>
      <c r="D4" s="479"/>
      <c r="E4" s="479"/>
      <c r="F4" s="479"/>
      <c r="G4" s="479"/>
      <c r="H4" s="479"/>
      <c r="I4" s="479"/>
      <c r="J4" s="479"/>
      <c r="K4" s="479"/>
      <c r="L4" s="479"/>
    </row>
    <row r="5" spans="1:12" s="313" customFormat="1" ht="24" customHeight="1" x14ac:dyDescent="0.3">
      <c r="A5" s="312"/>
      <c r="B5" s="479" t="s">
        <v>662</v>
      </c>
      <c r="C5" s="479"/>
      <c r="D5" s="479"/>
      <c r="E5" s="479"/>
      <c r="F5" s="479"/>
      <c r="G5" s="479"/>
      <c r="H5" s="479"/>
      <c r="I5" s="479"/>
      <c r="J5" s="479"/>
      <c r="K5" s="479"/>
      <c r="L5" s="479"/>
    </row>
    <row r="6" spans="1:12" s="313" customFormat="1" ht="27" customHeight="1" x14ac:dyDescent="0.3">
      <c r="A6" s="312"/>
      <c r="B6" s="484" t="s">
        <v>659</v>
      </c>
      <c r="C6" s="484"/>
      <c r="D6" s="314"/>
      <c r="E6" s="314"/>
      <c r="F6" s="423"/>
      <c r="G6" s="314"/>
      <c r="H6" s="314"/>
      <c r="I6" s="314"/>
      <c r="J6" s="314"/>
      <c r="K6" s="314"/>
      <c r="L6" s="314"/>
    </row>
    <row r="7" spans="1:12" s="313" customFormat="1" ht="27" customHeight="1" x14ac:dyDescent="0.3">
      <c r="A7" s="312"/>
      <c r="B7" s="477" t="s">
        <v>660</v>
      </c>
      <c r="C7" s="477"/>
      <c r="D7" s="314"/>
      <c r="E7" s="314"/>
      <c r="F7" s="423"/>
      <c r="G7" s="314"/>
      <c r="H7" s="314"/>
      <c r="I7" s="314"/>
      <c r="J7" s="314"/>
      <c r="K7" s="314"/>
      <c r="L7" s="348" t="s">
        <v>52</v>
      </c>
    </row>
    <row r="8" spans="1:12" s="339" customFormat="1" ht="28.9" customHeight="1" x14ac:dyDescent="0.25">
      <c r="A8" s="338"/>
      <c r="B8" s="480" t="s">
        <v>193</v>
      </c>
      <c r="C8" s="480" t="s">
        <v>194</v>
      </c>
      <c r="D8" s="480" t="s">
        <v>195</v>
      </c>
      <c r="E8" s="480" t="s">
        <v>196</v>
      </c>
      <c r="F8" s="482" t="s">
        <v>210</v>
      </c>
      <c r="G8" s="474" t="s">
        <v>204</v>
      </c>
      <c r="H8" s="475"/>
      <c r="I8" s="476"/>
      <c r="J8" s="462" t="s">
        <v>0</v>
      </c>
      <c r="K8" s="462"/>
      <c r="L8" s="462"/>
    </row>
    <row r="9" spans="1:12" s="342" customFormat="1" ht="69" customHeight="1" x14ac:dyDescent="0.2">
      <c r="A9" s="340"/>
      <c r="B9" s="481"/>
      <c r="C9" s="481"/>
      <c r="D9" s="481"/>
      <c r="E9" s="481"/>
      <c r="F9" s="483"/>
      <c r="G9" s="1" t="s">
        <v>609</v>
      </c>
      <c r="H9" s="341" t="s">
        <v>608</v>
      </c>
      <c r="I9" s="1" t="s">
        <v>209</v>
      </c>
      <c r="J9" s="1" t="s">
        <v>607</v>
      </c>
      <c r="K9" s="1" t="s">
        <v>207</v>
      </c>
      <c r="L9" s="1" t="s">
        <v>209</v>
      </c>
    </row>
    <row r="10" spans="1:12" s="394" customFormat="1" ht="15" x14ac:dyDescent="0.25">
      <c r="A10" s="391"/>
      <c r="B10" s="392">
        <v>1</v>
      </c>
      <c r="C10" s="392">
        <v>2</v>
      </c>
      <c r="D10" s="392">
        <v>3</v>
      </c>
      <c r="E10" s="392">
        <v>3</v>
      </c>
      <c r="F10" s="424">
        <v>4</v>
      </c>
      <c r="G10" s="392">
        <v>5</v>
      </c>
      <c r="H10" s="393" t="s">
        <v>315</v>
      </c>
      <c r="I10" s="392">
        <v>7</v>
      </c>
      <c r="J10" s="392">
        <v>8</v>
      </c>
      <c r="K10" s="392">
        <v>9</v>
      </c>
      <c r="L10" s="392">
        <v>10</v>
      </c>
    </row>
    <row r="11" spans="1:12" ht="60" customHeight="1" x14ac:dyDescent="0.3">
      <c r="B11" s="39" t="s">
        <v>45</v>
      </c>
      <c r="C11" s="40"/>
      <c r="D11" s="40"/>
      <c r="E11" s="326" t="s">
        <v>44</v>
      </c>
      <c r="F11" s="425"/>
      <c r="G11" s="40"/>
      <c r="H11" s="167"/>
      <c r="I11" s="40"/>
      <c r="J11" s="40"/>
      <c r="K11" s="40"/>
      <c r="L11" s="40"/>
    </row>
    <row r="12" spans="1:12" ht="59.25" hidden="1" customHeight="1" x14ac:dyDescent="0.3">
      <c r="B12" s="39" t="s">
        <v>46</v>
      </c>
      <c r="C12" s="39"/>
      <c r="D12" s="39"/>
      <c r="E12" s="42" t="s">
        <v>44</v>
      </c>
      <c r="F12" s="426"/>
      <c r="G12" s="40"/>
      <c r="H12" s="167"/>
      <c r="I12" s="40"/>
      <c r="J12" s="40"/>
      <c r="K12" s="40"/>
      <c r="L12" s="40"/>
    </row>
    <row r="13" spans="1:12" ht="59.25" hidden="1" customHeight="1" x14ac:dyDescent="0.3">
      <c r="B13" s="39"/>
      <c r="C13" s="39"/>
      <c r="D13" s="39"/>
      <c r="E13" s="42"/>
      <c r="F13" s="427" t="s">
        <v>349</v>
      </c>
      <c r="G13" s="316">
        <f t="shared" ref="G13:L13" si="0">G14</f>
        <v>0</v>
      </c>
      <c r="H13" s="316">
        <f t="shared" si="0"/>
        <v>0</v>
      </c>
      <c r="I13" s="316">
        <f t="shared" si="0"/>
        <v>0</v>
      </c>
      <c r="J13" s="316">
        <f t="shared" si="0"/>
        <v>0</v>
      </c>
      <c r="K13" s="316">
        <f t="shared" si="0"/>
        <v>0</v>
      </c>
      <c r="L13" s="316">
        <f t="shared" si="0"/>
        <v>0</v>
      </c>
    </row>
    <row r="14" spans="1:12" ht="59.25" hidden="1" customHeight="1" x14ac:dyDescent="0.3">
      <c r="B14" s="39" t="s">
        <v>369</v>
      </c>
      <c r="C14" s="39" t="s">
        <v>370</v>
      </c>
      <c r="D14" s="39" t="s">
        <v>371</v>
      </c>
      <c r="E14" s="42" t="s">
        <v>372</v>
      </c>
      <c r="F14" s="426" t="s">
        <v>373</v>
      </c>
      <c r="G14" s="317"/>
      <c r="H14" s="167"/>
      <c r="I14" s="317"/>
      <c r="J14" s="40"/>
      <c r="K14" s="40"/>
      <c r="L14" s="40"/>
    </row>
    <row r="15" spans="1:12" s="320" customFormat="1" ht="42" customHeight="1" x14ac:dyDescent="0.3">
      <c r="A15" s="318"/>
      <c r="B15" s="43"/>
      <c r="C15" s="43"/>
      <c r="D15" s="43"/>
      <c r="E15" s="43"/>
      <c r="F15" s="428" t="s">
        <v>334</v>
      </c>
      <c r="G15" s="83">
        <f>G16</f>
        <v>15000</v>
      </c>
      <c r="H15" s="83">
        <f>H16</f>
        <v>12000</v>
      </c>
      <c r="I15" s="83">
        <f>I16</f>
        <v>0</v>
      </c>
      <c r="J15" s="319"/>
      <c r="K15" s="319"/>
      <c r="L15" s="319"/>
    </row>
    <row r="16" spans="1:12" s="339" customFormat="1" ht="39" customHeight="1" x14ac:dyDescent="0.25">
      <c r="A16" s="343"/>
      <c r="B16" s="38" t="s">
        <v>47</v>
      </c>
      <c r="C16" s="38" t="s">
        <v>48</v>
      </c>
      <c r="D16" s="38" t="s">
        <v>49</v>
      </c>
      <c r="E16" s="344" t="s">
        <v>50</v>
      </c>
      <c r="F16" s="429" t="s">
        <v>51</v>
      </c>
      <c r="G16" s="341">
        <v>15000</v>
      </c>
      <c r="H16" s="341">
        <v>12000</v>
      </c>
      <c r="I16" s="345">
        <v>0</v>
      </c>
      <c r="J16" s="346"/>
      <c r="K16" s="346"/>
      <c r="L16" s="346"/>
    </row>
    <row r="17" spans="1:12" s="320" customFormat="1" ht="26.25" customHeight="1" x14ac:dyDescent="0.3">
      <c r="A17" s="318"/>
      <c r="B17" s="43"/>
      <c r="C17" s="43"/>
      <c r="D17" s="43"/>
      <c r="E17" s="43"/>
      <c r="F17" s="428" t="s">
        <v>339</v>
      </c>
      <c r="G17" s="322">
        <f>G18+G20</f>
        <v>85400</v>
      </c>
      <c r="H17" s="322">
        <f>H18+H20</f>
        <v>13850</v>
      </c>
      <c r="I17" s="322">
        <f>I18+I20</f>
        <v>7990</v>
      </c>
      <c r="J17" s="319"/>
      <c r="K17" s="319"/>
      <c r="L17" s="319">
        <f>L18+L19+L20</f>
        <v>0</v>
      </c>
    </row>
    <row r="18" spans="1:12" s="339" customFormat="1" ht="37.9" customHeight="1" x14ac:dyDescent="0.25">
      <c r="A18" s="343"/>
      <c r="B18" s="38" t="s">
        <v>47</v>
      </c>
      <c r="C18" s="38" t="s">
        <v>48</v>
      </c>
      <c r="D18" s="38" t="s">
        <v>49</v>
      </c>
      <c r="E18" s="344" t="s">
        <v>50</v>
      </c>
      <c r="F18" s="429" t="s">
        <v>663</v>
      </c>
      <c r="G18" s="347">
        <v>55500</v>
      </c>
      <c r="H18" s="347">
        <v>13850</v>
      </c>
      <c r="I18" s="347">
        <v>7990</v>
      </c>
      <c r="J18" s="346"/>
      <c r="K18" s="346"/>
      <c r="L18" s="346"/>
    </row>
    <row r="19" spans="1:12" s="339" customFormat="1" ht="62.25" hidden="1" customHeight="1" x14ac:dyDescent="0.25">
      <c r="A19" s="343"/>
      <c r="B19" s="38"/>
      <c r="C19" s="38"/>
      <c r="D19" s="38"/>
      <c r="E19" s="38"/>
      <c r="F19" s="429"/>
      <c r="G19" s="347"/>
      <c r="H19" s="347"/>
      <c r="I19" s="347"/>
      <c r="J19" s="346"/>
      <c r="K19" s="346"/>
      <c r="L19" s="346"/>
    </row>
    <row r="20" spans="1:12" s="339" customFormat="1" ht="37.15" customHeight="1" x14ac:dyDescent="0.25">
      <c r="A20" s="343"/>
      <c r="B20" s="38" t="s">
        <v>54</v>
      </c>
      <c r="C20" s="38" t="s">
        <v>55</v>
      </c>
      <c r="D20" s="38" t="s">
        <v>5</v>
      </c>
      <c r="E20" s="344" t="s">
        <v>56</v>
      </c>
      <c r="F20" s="429" t="s">
        <v>664</v>
      </c>
      <c r="G20" s="347">
        <v>29900</v>
      </c>
      <c r="H20" s="347">
        <v>0</v>
      </c>
      <c r="I20" s="347">
        <v>0</v>
      </c>
      <c r="J20" s="346"/>
      <c r="K20" s="346"/>
      <c r="L20" s="346"/>
    </row>
    <row r="21" spans="1:12" ht="75.75" hidden="1" customHeight="1" x14ac:dyDescent="0.3">
      <c r="B21" s="109" t="s">
        <v>54</v>
      </c>
      <c r="C21" s="109" t="s">
        <v>55</v>
      </c>
      <c r="D21" s="109" t="s">
        <v>5</v>
      </c>
      <c r="E21" s="110" t="s">
        <v>56</v>
      </c>
      <c r="F21" s="430" t="s">
        <v>669</v>
      </c>
      <c r="G21" s="322"/>
      <c r="H21" s="322"/>
      <c r="I21" s="322"/>
      <c r="J21" s="319"/>
      <c r="K21" s="319"/>
      <c r="L21" s="319"/>
    </row>
    <row r="22" spans="1:12" ht="43.9" customHeight="1" x14ac:dyDescent="0.3">
      <c r="B22" s="39"/>
      <c r="C22" s="39"/>
      <c r="D22" s="39"/>
      <c r="E22" s="42"/>
      <c r="F22" s="428" t="s">
        <v>585</v>
      </c>
      <c r="G22" s="83">
        <f>G23</f>
        <v>23000</v>
      </c>
      <c r="H22" s="83">
        <f>H23</f>
        <v>0</v>
      </c>
      <c r="I22" s="83">
        <f>I23</f>
        <v>0</v>
      </c>
      <c r="J22" s="321"/>
      <c r="K22" s="321"/>
      <c r="L22" s="321"/>
    </row>
    <row r="23" spans="1:12" s="339" customFormat="1" ht="35.450000000000003" customHeight="1" x14ac:dyDescent="0.25">
      <c r="A23" s="343"/>
      <c r="B23" s="38" t="s">
        <v>295</v>
      </c>
      <c r="C23" s="38" t="s">
        <v>296</v>
      </c>
      <c r="D23" s="38" t="s">
        <v>297</v>
      </c>
      <c r="E23" s="344" t="s">
        <v>298</v>
      </c>
      <c r="F23" s="429" t="s">
        <v>299</v>
      </c>
      <c r="G23" s="341">
        <v>23000</v>
      </c>
      <c r="H23" s="341">
        <v>0</v>
      </c>
      <c r="I23" s="347">
        <v>0</v>
      </c>
      <c r="J23" s="346"/>
      <c r="K23" s="346"/>
      <c r="L23" s="346"/>
    </row>
    <row r="24" spans="1:12" s="320" customFormat="1" ht="95.45" customHeight="1" x14ac:dyDescent="0.3">
      <c r="A24" s="318"/>
      <c r="B24" s="29" t="s">
        <v>58</v>
      </c>
      <c r="C24" s="101" t="s">
        <v>59</v>
      </c>
      <c r="D24" s="101" t="s">
        <v>60</v>
      </c>
      <c r="E24" s="395" t="s">
        <v>61</v>
      </c>
      <c r="F24" s="428" t="s">
        <v>670</v>
      </c>
      <c r="G24" s="322">
        <v>85400</v>
      </c>
      <c r="H24" s="322">
        <v>40000</v>
      </c>
      <c r="I24" s="322">
        <f>I25+I26</f>
        <v>0</v>
      </c>
      <c r="J24" s="319"/>
      <c r="K24" s="319"/>
      <c r="L24" s="319">
        <f>L25+L26</f>
        <v>0</v>
      </c>
    </row>
    <row r="25" spans="1:12" ht="60.6" hidden="1" customHeight="1" x14ac:dyDescent="0.3">
      <c r="B25" s="34"/>
      <c r="C25" s="63"/>
      <c r="D25" s="63"/>
      <c r="E25" s="396"/>
      <c r="F25" s="431"/>
      <c r="G25" s="323"/>
      <c r="H25" s="323"/>
      <c r="I25" s="323"/>
      <c r="J25" s="321"/>
      <c r="K25" s="321"/>
      <c r="L25" s="321"/>
    </row>
    <row r="26" spans="1:12" ht="78.75" hidden="1" customHeight="1" x14ac:dyDescent="0.3">
      <c r="B26" s="39"/>
      <c r="C26" s="39"/>
      <c r="D26" s="39"/>
      <c r="E26" s="39"/>
      <c r="F26" s="431"/>
      <c r="G26" s="323"/>
      <c r="H26" s="323"/>
      <c r="I26" s="323"/>
      <c r="J26" s="321"/>
      <c r="K26" s="321"/>
      <c r="L26" s="321"/>
    </row>
    <row r="27" spans="1:12" ht="45" customHeight="1" x14ac:dyDescent="0.3">
      <c r="B27" s="39"/>
      <c r="C27" s="39"/>
      <c r="D27" s="39"/>
      <c r="E27" s="39"/>
      <c r="F27" s="432" t="s">
        <v>573</v>
      </c>
      <c r="G27" s="322">
        <f t="shared" ref="G27:L27" si="1">G28</f>
        <v>43300</v>
      </c>
      <c r="H27" s="322">
        <f t="shared" si="1"/>
        <v>30600</v>
      </c>
      <c r="I27" s="322">
        <f t="shared" si="1"/>
        <v>0</v>
      </c>
      <c r="J27" s="322">
        <f t="shared" si="1"/>
        <v>0</v>
      </c>
      <c r="K27" s="322">
        <f t="shared" si="1"/>
        <v>0</v>
      </c>
      <c r="L27" s="322">
        <f t="shared" si="1"/>
        <v>0</v>
      </c>
    </row>
    <row r="28" spans="1:12" s="339" customFormat="1" ht="38.450000000000003" customHeight="1" x14ac:dyDescent="0.25">
      <c r="A28" s="343"/>
      <c r="B28" s="38" t="s">
        <v>58</v>
      </c>
      <c r="C28" s="38" t="s">
        <v>59</v>
      </c>
      <c r="D28" s="38" t="s">
        <v>60</v>
      </c>
      <c r="E28" s="344" t="s">
        <v>61</v>
      </c>
      <c r="F28" s="433" t="s">
        <v>336</v>
      </c>
      <c r="G28" s="347">
        <v>43300</v>
      </c>
      <c r="H28" s="347">
        <v>30600</v>
      </c>
      <c r="I28" s="347">
        <v>0</v>
      </c>
      <c r="J28" s="346"/>
      <c r="K28" s="346"/>
      <c r="L28" s="346"/>
    </row>
    <row r="29" spans="1:12" s="320" customFormat="1" ht="36" customHeight="1" x14ac:dyDescent="0.3">
      <c r="A29" s="318"/>
      <c r="B29" s="43"/>
      <c r="C29" s="43"/>
      <c r="D29" s="43"/>
      <c r="E29" s="43" t="s">
        <v>7</v>
      </c>
      <c r="F29" s="428"/>
      <c r="G29" s="322">
        <f t="shared" ref="G29:L29" si="2">G24+G17+G15+G22+G21+G27+G13</f>
        <v>252100</v>
      </c>
      <c r="H29" s="322">
        <f t="shared" si="2"/>
        <v>96450</v>
      </c>
      <c r="I29" s="322">
        <f t="shared" si="2"/>
        <v>7990</v>
      </c>
      <c r="J29" s="322">
        <f t="shared" si="2"/>
        <v>0</v>
      </c>
      <c r="K29" s="322">
        <f t="shared" si="2"/>
        <v>0</v>
      </c>
      <c r="L29" s="322">
        <f t="shared" si="2"/>
        <v>0</v>
      </c>
    </row>
    <row r="30" spans="1:12" ht="61.15" customHeight="1" x14ac:dyDescent="0.35">
      <c r="B30" s="34" t="s">
        <v>62</v>
      </c>
      <c r="C30" s="397"/>
      <c r="D30" s="397"/>
      <c r="E30" s="398" t="s">
        <v>63</v>
      </c>
      <c r="F30" s="426"/>
      <c r="G30" s="321"/>
      <c r="H30" s="167"/>
      <c r="I30" s="321"/>
      <c r="J30" s="321"/>
      <c r="K30" s="321"/>
      <c r="L30" s="321"/>
    </row>
    <row r="31" spans="1:12" ht="59.25" hidden="1" customHeight="1" x14ac:dyDescent="0.35">
      <c r="B31" s="159" t="s">
        <v>64</v>
      </c>
      <c r="C31" s="397"/>
      <c r="D31" s="397"/>
      <c r="E31" s="35" t="s">
        <v>63</v>
      </c>
      <c r="F31" s="426"/>
      <c r="G31" s="321"/>
      <c r="H31" s="167"/>
      <c r="I31" s="321"/>
      <c r="J31" s="321"/>
      <c r="K31" s="321"/>
      <c r="L31" s="321"/>
    </row>
    <row r="32" spans="1:12" ht="59.25" hidden="1" customHeight="1" x14ac:dyDescent="0.35">
      <c r="B32" s="34" t="s">
        <v>409</v>
      </c>
      <c r="C32" s="63"/>
      <c r="D32" s="397" t="s">
        <v>384</v>
      </c>
      <c r="E32" s="35"/>
      <c r="F32" s="428" t="s">
        <v>408</v>
      </c>
      <c r="G32" s="322"/>
      <c r="H32" s="322"/>
      <c r="I32" s="322"/>
      <c r="J32" s="321"/>
      <c r="K32" s="321"/>
      <c r="L32" s="321"/>
    </row>
    <row r="33" spans="1:12" s="320" customFormat="1" ht="49.15" customHeight="1" x14ac:dyDescent="0.3">
      <c r="A33" s="318"/>
      <c r="B33" s="97" t="s">
        <v>579</v>
      </c>
      <c r="C33" s="97" t="s">
        <v>580</v>
      </c>
      <c r="D33" s="97" t="s">
        <v>227</v>
      </c>
      <c r="E33" s="349" t="s">
        <v>228</v>
      </c>
      <c r="F33" s="428" t="s">
        <v>581</v>
      </c>
      <c r="G33" s="83">
        <f>G34+G35+G36+G37</f>
        <v>320900</v>
      </c>
      <c r="H33" s="83">
        <f>H34+H35+H36+H37</f>
        <v>68800</v>
      </c>
      <c r="I33" s="83">
        <f>I34+I35+I36+I37</f>
        <v>19000</v>
      </c>
      <c r="J33" s="319"/>
      <c r="K33" s="319"/>
      <c r="L33" s="319">
        <f>L35</f>
        <v>0</v>
      </c>
    </row>
    <row r="34" spans="1:12" s="320" customFormat="1" ht="36.6" customHeight="1" x14ac:dyDescent="0.3">
      <c r="A34" s="318"/>
      <c r="B34" s="109"/>
      <c r="C34" s="109"/>
      <c r="D34" s="109"/>
      <c r="E34" s="110"/>
      <c r="F34" s="429" t="s">
        <v>587</v>
      </c>
      <c r="G34" s="341">
        <v>25000</v>
      </c>
      <c r="H34" s="341">
        <v>20000</v>
      </c>
      <c r="I34" s="350"/>
      <c r="J34" s="351"/>
      <c r="K34" s="351"/>
      <c r="L34" s="351"/>
    </row>
    <row r="35" spans="1:12" ht="36.6" customHeight="1" x14ac:dyDescent="0.3">
      <c r="B35" s="39"/>
      <c r="C35" s="39"/>
      <c r="D35" s="39"/>
      <c r="E35" s="39"/>
      <c r="F35" s="429" t="s">
        <v>475</v>
      </c>
      <c r="G35" s="347">
        <v>176200</v>
      </c>
      <c r="H35" s="341">
        <v>27000</v>
      </c>
      <c r="I35" s="347">
        <v>14000</v>
      </c>
      <c r="J35" s="346"/>
      <c r="K35" s="346"/>
      <c r="L35" s="346"/>
    </row>
    <row r="36" spans="1:12" ht="36.6" customHeight="1" x14ac:dyDescent="0.3">
      <c r="B36" s="39"/>
      <c r="C36" s="39"/>
      <c r="D36" s="39"/>
      <c r="E36" s="39"/>
      <c r="F36" s="429" t="s">
        <v>239</v>
      </c>
      <c r="G36" s="341">
        <v>42700</v>
      </c>
      <c r="H36" s="341">
        <v>15800</v>
      </c>
      <c r="I36" s="341"/>
      <c r="J36" s="346"/>
      <c r="K36" s="346"/>
      <c r="L36" s="346"/>
    </row>
    <row r="37" spans="1:12" ht="36.6" customHeight="1" x14ac:dyDescent="0.3">
      <c r="B37" s="39"/>
      <c r="C37" s="39"/>
      <c r="D37" s="39"/>
      <c r="E37" s="39"/>
      <c r="F37" s="429" t="s">
        <v>240</v>
      </c>
      <c r="G37" s="347">
        <v>77000</v>
      </c>
      <c r="H37" s="341">
        <v>6000</v>
      </c>
      <c r="I37" s="347">
        <v>5000</v>
      </c>
      <c r="J37" s="346"/>
      <c r="K37" s="346"/>
      <c r="L37" s="346"/>
    </row>
    <row r="38" spans="1:12" ht="55.5" hidden="1" customHeight="1" x14ac:dyDescent="0.3">
      <c r="B38" s="39"/>
      <c r="C38" s="39"/>
      <c r="D38" s="39"/>
      <c r="E38" s="39"/>
      <c r="F38" s="428" t="s">
        <v>233</v>
      </c>
      <c r="G38" s="322">
        <f t="shared" ref="G38:L38" si="3">G39+G40</f>
        <v>0</v>
      </c>
      <c r="H38" s="322">
        <f t="shared" si="3"/>
        <v>0</v>
      </c>
      <c r="I38" s="322">
        <f t="shared" si="3"/>
        <v>0</v>
      </c>
      <c r="J38" s="322">
        <f t="shared" si="3"/>
        <v>0</v>
      </c>
      <c r="K38" s="322">
        <f t="shared" si="3"/>
        <v>0</v>
      </c>
      <c r="L38" s="322">
        <f t="shared" si="3"/>
        <v>0</v>
      </c>
    </row>
    <row r="39" spans="1:12" ht="195.75" hidden="1" customHeight="1" x14ac:dyDescent="0.3">
      <c r="B39" s="324" t="s">
        <v>262</v>
      </c>
      <c r="C39" s="324" t="s">
        <v>134</v>
      </c>
      <c r="D39" s="324" t="s">
        <v>248</v>
      </c>
      <c r="E39" s="325" t="s">
        <v>263</v>
      </c>
      <c r="F39" s="426" t="s">
        <v>520</v>
      </c>
      <c r="G39" s="323"/>
      <c r="H39" s="323"/>
      <c r="I39" s="323"/>
      <c r="J39" s="323"/>
      <c r="K39" s="323"/>
      <c r="L39" s="323"/>
    </row>
    <row r="40" spans="1:12" ht="396.75" hidden="1" customHeight="1" x14ac:dyDescent="0.3">
      <c r="B40" s="324" t="s">
        <v>264</v>
      </c>
      <c r="C40" s="324" t="s">
        <v>260</v>
      </c>
      <c r="D40" s="324" t="s">
        <v>249</v>
      </c>
      <c r="E40" s="325" t="s">
        <v>218</v>
      </c>
      <c r="F40" s="426" t="s">
        <v>521</v>
      </c>
      <c r="G40" s="323"/>
      <c r="H40" s="323"/>
      <c r="I40" s="323"/>
      <c r="J40" s="323"/>
      <c r="K40" s="323"/>
      <c r="L40" s="323"/>
    </row>
    <row r="41" spans="1:12" ht="129.75" hidden="1" customHeight="1" x14ac:dyDescent="0.3">
      <c r="B41" s="324" t="s">
        <v>265</v>
      </c>
      <c r="C41" s="324" t="s">
        <v>138</v>
      </c>
      <c r="D41" s="324" t="s">
        <v>266</v>
      </c>
      <c r="E41" s="325" t="s">
        <v>267</v>
      </c>
      <c r="F41" s="426"/>
      <c r="G41" s="167"/>
      <c r="H41" s="167"/>
      <c r="I41" s="167"/>
      <c r="J41" s="321"/>
      <c r="K41" s="321"/>
      <c r="L41" s="321"/>
    </row>
    <row r="42" spans="1:12" ht="6" hidden="1" customHeight="1" x14ac:dyDescent="0.3">
      <c r="B42" s="39"/>
      <c r="C42" s="39"/>
      <c r="D42" s="39"/>
      <c r="E42" s="39"/>
      <c r="F42" s="426"/>
      <c r="G42" s="167"/>
      <c r="H42" s="167"/>
      <c r="I42" s="167"/>
      <c r="J42" s="321"/>
      <c r="K42" s="321"/>
      <c r="L42" s="321"/>
    </row>
    <row r="43" spans="1:12" ht="67.5" hidden="1" customHeight="1" x14ac:dyDescent="0.3">
      <c r="B43" s="39"/>
      <c r="C43" s="39"/>
      <c r="D43" s="39"/>
      <c r="E43" s="39"/>
      <c r="F43" s="427" t="s">
        <v>388</v>
      </c>
      <c r="G43" s="322">
        <f>G44+G45+G46+G48+G47+G49</f>
        <v>0</v>
      </c>
      <c r="H43" s="322">
        <f>H44+H45+H46+H48+H47+H49</f>
        <v>0</v>
      </c>
      <c r="I43" s="322">
        <f>I44+I45+I46+I48+I47+I49</f>
        <v>0</v>
      </c>
      <c r="J43" s="83">
        <f>J44+J45+J46+J48</f>
        <v>0</v>
      </c>
      <c r="K43" s="83">
        <f>K44+K45+K46+K48</f>
        <v>0</v>
      </c>
      <c r="L43" s="83">
        <f>L44+L45+L46+L48</f>
        <v>0</v>
      </c>
    </row>
    <row r="44" spans="1:12" ht="45.75" hidden="1" customHeight="1" x14ac:dyDescent="0.3">
      <c r="B44" s="39" t="s">
        <v>262</v>
      </c>
      <c r="C44" s="324" t="s">
        <v>134</v>
      </c>
      <c r="D44" s="324" t="s">
        <v>248</v>
      </c>
      <c r="E44" s="325" t="s">
        <v>263</v>
      </c>
      <c r="F44" s="426" t="s">
        <v>378</v>
      </c>
      <c r="G44" s="323"/>
      <c r="H44" s="323"/>
      <c r="I44" s="323"/>
      <c r="J44" s="321"/>
      <c r="K44" s="321"/>
      <c r="L44" s="321"/>
    </row>
    <row r="45" spans="1:12" ht="66.75" hidden="1" customHeight="1" x14ac:dyDescent="0.3">
      <c r="B45" s="324" t="s">
        <v>264</v>
      </c>
      <c r="C45" s="324" t="s">
        <v>260</v>
      </c>
      <c r="D45" s="324" t="s">
        <v>249</v>
      </c>
      <c r="E45" s="325" t="s">
        <v>218</v>
      </c>
      <c r="F45" s="426" t="s">
        <v>410</v>
      </c>
      <c r="G45" s="323"/>
      <c r="H45" s="323"/>
      <c r="I45" s="323"/>
      <c r="J45" s="321"/>
      <c r="K45" s="321"/>
      <c r="L45" s="321"/>
    </row>
    <row r="46" spans="1:12" ht="45.75" hidden="1" customHeight="1" x14ac:dyDescent="0.3">
      <c r="B46" s="39" t="s">
        <v>265</v>
      </c>
      <c r="C46" s="39" t="s">
        <v>138</v>
      </c>
      <c r="D46" s="63" t="s">
        <v>266</v>
      </c>
      <c r="E46" s="60" t="s">
        <v>377</v>
      </c>
      <c r="F46" s="426" t="s">
        <v>378</v>
      </c>
      <c r="G46" s="323"/>
      <c r="H46" s="323"/>
      <c r="I46" s="323"/>
      <c r="J46" s="321"/>
      <c r="K46" s="321"/>
      <c r="L46" s="321"/>
    </row>
    <row r="47" spans="1:12" ht="45.75" hidden="1" customHeight="1" x14ac:dyDescent="0.3">
      <c r="B47" s="39" t="s">
        <v>411</v>
      </c>
      <c r="C47" s="39" t="s">
        <v>412</v>
      </c>
      <c r="D47" s="63"/>
      <c r="E47" s="60" t="s">
        <v>413</v>
      </c>
      <c r="F47" s="426" t="s">
        <v>378</v>
      </c>
      <c r="G47" s="323"/>
      <c r="H47" s="323"/>
      <c r="I47" s="323"/>
      <c r="J47" s="321"/>
      <c r="K47" s="321"/>
      <c r="L47" s="321"/>
    </row>
    <row r="48" spans="1:12" ht="45.75" hidden="1" customHeight="1" x14ac:dyDescent="0.3">
      <c r="B48" s="39" t="s">
        <v>374</v>
      </c>
      <c r="C48" s="39" t="s">
        <v>375</v>
      </c>
      <c r="D48" s="34" t="s">
        <v>227</v>
      </c>
      <c r="E48" s="60" t="s">
        <v>376</v>
      </c>
      <c r="F48" s="426" t="s">
        <v>378</v>
      </c>
      <c r="G48" s="323"/>
      <c r="H48" s="323"/>
      <c r="I48" s="323"/>
      <c r="J48" s="321"/>
      <c r="K48" s="321"/>
      <c r="L48" s="321"/>
    </row>
    <row r="49" spans="1:12" ht="45.75" hidden="1" customHeight="1" x14ac:dyDescent="0.3">
      <c r="B49" s="39" t="s">
        <v>535</v>
      </c>
      <c r="C49" s="39" t="s">
        <v>536</v>
      </c>
      <c r="D49" s="34"/>
      <c r="E49" s="60"/>
      <c r="F49" s="426" t="s">
        <v>378</v>
      </c>
      <c r="G49" s="323"/>
      <c r="H49" s="323"/>
      <c r="I49" s="323"/>
      <c r="J49" s="321"/>
      <c r="K49" s="321"/>
      <c r="L49" s="321"/>
    </row>
    <row r="50" spans="1:12" s="320" customFormat="1" ht="41.45" customHeight="1" x14ac:dyDescent="0.3">
      <c r="A50" s="318"/>
      <c r="B50" s="43"/>
      <c r="C50" s="43"/>
      <c r="D50" s="43"/>
      <c r="E50" s="43" t="s">
        <v>7</v>
      </c>
      <c r="F50" s="428"/>
      <c r="G50" s="322">
        <f>G33</f>
        <v>320900</v>
      </c>
      <c r="H50" s="322">
        <f>H33</f>
        <v>68800</v>
      </c>
      <c r="I50" s="322">
        <f>I33</f>
        <v>19000</v>
      </c>
      <c r="J50" s="322">
        <f>J33+J38+J43</f>
        <v>0</v>
      </c>
      <c r="K50" s="322">
        <f>K33+K38+K43</f>
        <v>0</v>
      </c>
      <c r="L50" s="322">
        <f>L33+L38+L43</f>
        <v>0</v>
      </c>
    </row>
    <row r="51" spans="1:12" ht="88.15" customHeight="1" x14ac:dyDescent="0.3">
      <c r="B51" s="63" t="s">
        <v>65</v>
      </c>
      <c r="C51" s="399"/>
      <c r="D51" s="399"/>
      <c r="E51" s="398" t="s">
        <v>66</v>
      </c>
      <c r="F51" s="426"/>
      <c r="G51" s="321"/>
      <c r="H51" s="167"/>
      <c r="I51" s="321"/>
      <c r="J51" s="321"/>
      <c r="K51" s="321"/>
      <c r="L51" s="321"/>
    </row>
    <row r="52" spans="1:12" ht="102" hidden="1" customHeight="1" x14ac:dyDescent="0.3">
      <c r="B52" s="400" t="s">
        <v>67</v>
      </c>
      <c r="C52" s="399"/>
      <c r="D52" s="399"/>
      <c r="E52" s="35" t="s">
        <v>66</v>
      </c>
      <c r="F52" s="426"/>
      <c r="G52" s="321"/>
      <c r="H52" s="167"/>
      <c r="I52" s="321"/>
      <c r="J52" s="321"/>
      <c r="K52" s="321"/>
      <c r="L52" s="321"/>
    </row>
    <row r="53" spans="1:12" s="320" customFormat="1" ht="49.9" customHeight="1" x14ac:dyDescent="0.3">
      <c r="A53" s="318"/>
      <c r="B53" s="43"/>
      <c r="C53" s="43"/>
      <c r="D53" s="43"/>
      <c r="E53" s="43"/>
      <c r="F53" s="428" t="s">
        <v>68</v>
      </c>
      <c r="G53" s="322">
        <f t="shared" ref="G53:L53" si="4">G54+G57+G62+G69+G70+G75+G74+G59+G58+G60+G61+G93</f>
        <v>12908969</v>
      </c>
      <c r="H53" s="322">
        <f t="shared" si="4"/>
        <v>5841602</v>
      </c>
      <c r="I53" s="322">
        <f t="shared" si="4"/>
        <v>3262409.38</v>
      </c>
      <c r="J53" s="322">
        <f t="shared" si="4"/>
        <v>1205410</v>
      </c>
      <c r="K53" s="322">
        <f t="shared" si="4"/>
        <v>1205410</v>
      </c>
      <c r="L53" s="322">
        <f t="shared" si="4"/>
        <v>0</v>
      </c>
    </row>
    <row r="54" spans="1:12" ht="113.25" hidden="1" customHeight="1" x14ac:dyDescent="0.3">
      <c r="B54" s="39" t="s">
        <v>87</v>
      </c>
      <c r="C54" s="39" t="s">
        <v>88</v>
      </c>
      <c r="D54" s="39" t="s">
        <v>89</v>
      </c>
      <c r="E54" s="42" t="s">
        <v>211</v>
      </c>
      <c r="F54" s="426" t="s">
        <v>212</v>
      </c>
      <c r="G54" s="167">
        <v>0</v>
      </c>
      <c r="H54" s="167"/>
      <c r="I54" s="323">
        <v>0</v>
      </c>
      <c r="J54" s="321"/>
      <c r="K54" s="321"/>
      <c r="L54" s="321">
        <f>L55+L56</f>
        <v>0</v>
      </c>
    </row>
    <row r="55" spans="1:12" hidden="1" x14ac:dyDescent="0.3">
      <c r="B55" s="39"/>
      <c r="C55" s="39"/>
      <c r="D55" s="39"/>
      <c r="E55" s="42"/>
      <c r="F55" s="426" t="s">
        <v>90</v>
      </c>
      <c r="G55" s="167"/>
      <c r="H55" s="167"/>
      <c r="I55" s="321"/>
      <c r="J55" s="321"/>
      <c r="K55" s="321"/>
      <c r="L55" s="321"/>
    </row>
    <row r="56" spans="1:12" ht="39" hidden="1" customHeight="1" x14ac:dyDescent="0.3">
      <c r="B56" s="39"/>
      <c r="C56" s="39"/>
      <c r="D56" s="39"/>
      <c r="E56" s="42"/>
      <c r="F56" s="426" t="s">
        <v>192</v>
      </c>
      <c r="G56" s="167"/>
      <c r="H56" s="167"/>
      <c r="I56" s="321"/>
      <c r="J56" s="321"/>
      <c r="K56" s="321"/>
      <c r="L56" s="321"/>
    </row>
    <row r="57" spans="1:12" ht="4.9000000000000004" hidden="1" customHeight="1" x14ac:dyDescent="0.3">
      <c r="B57" s="34" t="s">
        <v>69</v>
      </c>
      <c r="C57" s="34" t="s">
        <v>70</v>
      </c>
      <c r="D57" s="34" t="s">
        <v>71</v>
      </c>
      <c r="E57" s="59" t="s">
        <v>72</v>
      </c>
      <c r="F57" s="426" t="s">
        <v>198</v>
      </c>
      <c r="G57" s="167"/>
      <c r="H57" s="167"/>
      <c r="I57" s="321"/>
      <c r="J57" s="321"/>
      <c r="K57" s="321"/>
      <c r="L57" s="321"/>
    </row>
    <row r="58" spans="1:12" ht="71.45" customHeight="1" x14ac:dyDescent="0.3">
      <c r="B58" s="29" t="s">
        <v>280</v>
      </c>
      <c r="C58" s="29" t="s">
        <v>281</v>
      </c>
      <c r="D58" s="29" t="s">
        <v>250</v>
      </c>
      <c r="E58" s="352" t="s">
        <v>219</v>
      </c>
      <c r="F58" s="429" t="s">
        <v>665</v>
      </c>
      <c r="G58" s="347">
        <v>6964400</v>
      </c>
      <c r="H58" s="347">
        <v>3089325</v>
      </c>
      <c r="I58" s="347">
        <v>2030323.15</v>
      </c>
      <c r="J58" s="347">
        <v>1205410</v>
      </c>
      <c r="K58" s="347">
        <v>1205410</v>
      </c>
      <c r="L58" s="347">
        <v>0</v>
      </c>
    </row>
    <row r="59" spans="1:12" ht="64.5" hidden="1" customHeight="1" x14ac:dyDescent="0.3">
      <c r="B59" s="29"/>
      <c r="C59" s="29" t="s">
        <v>70</v>
      </c>
      <c r="D59" s="29" t="s">
        <v>71</v>
      </c>
      <c r="E59" s="352" t="s">
        <v>241</v>
      </c>
      <c r="F59" s="429" t="s">
        <v>338</v>
      </c>
      <c r="G59" s="347"/>
      <c r="H59" s="347"/>
      <c r="I59" s="347"/>
      <c r="J59" s="346"/>
      <c r="K59" s="346"/>
      <c r="L59" s="346"/>
    </row>
    <row r="60" spans="1:12" ht="69" customHeight="1" x14ac:dyDescent="0.3">
      <c r="B60" s="29" t="s">
        <v>87</v>
      </c>
      <c r="C60" s="29" t="s">
        <v>88</v>
      </c>
      <c r="D60" s="29" t="s">
        <v>89</v>
      </c>
      <c r="E60" s="352" t="s">
        <v>211</v>
      </c>
      <c r="F60" s="429" t="s">
        <v>568</v>
      </c>
      <c r="G60" s="347">
        <v>792356</v>
      </c>
      <c r="H60" s="347">
        <v>343181</v>
      </c>
      <c r="I60" s="347">
        <v>86318.62</v>
      </c>
      <c r="J60" s="346"/>
      <c r="K60" s="346"/>
      <c r="L60" s="346"/>
    </row>
    <row r="61" spans="1:12" ht="42" customHeight="1" x14ac:dyDescent="0.3">
      <c r="B61" s="29" t="s">
        <v>69</v>
      </c>
      <c r="C61" s="29" t="s">
        <v>70</v>
      </c>
      <c r="D61" s="29" t="s">
        <v>71</v>
      </c>
      <c r="E61" s="352" t="s">
        <v>72</v>
      </c>
      <c r="F61" s="429" t="s">
        <v>611</v>
      </c>
      <c r="G61" s="347">
        <v>36800</v>
      </c>
      <c r="H61" s="347">
        <v>0</v>
      </c>
      <c r="I61" s="347">
        <v>0</v>
      </c>
      <c r="J61" s="346"/>
      <c r="K61" s="346"/>
      <c r="L61" s="346"/>
    </row>
    <row r="62" spans="1:12" ht="42.6" customHeight="1" x14ac:dyDescent="0.3">
      <c r="B62" s="29" t="s">
        <v>73</v>
      </c>
      <c r="C62" s="29" t="s">
        <v>74</v>
      </c>
      <c r="D62" s="29" t="s">
        <v>71</v>
      </c>
      <c r="E62" s="31" t="s">
        <v>75</v>
      </c>
      <c r="F62" s="429"/>
      <c r="G62" s="86">
        <f>G64+G65+G66</f>
        <v>76160</v>
      </c>
      <c r="H62" s="86">
        <f>H64+H65+H66</f>
        <v>32875</v>
      </c>
      <c r="I62" s="86">
        <f>I64+I65+I66</f>
        <v>2893.9</v>
      </c>
      <c r="J62" s="346"/>
      <c r="K62" s="346"/>
      <c r="L62" s="346">
        <f>L66+L67+L68</f>
        <v>0</v>
      </c>
    </row>
    <row r="63" spans="1:12" ht="58.5" hidden="1" customHeight="1" x14ac:dyDescent="0.3">
      <c r="B63" s="29"/>
      <c r="C63" s="29"/>
      <c r="D63" s="29"/>
      <c r="E63" s="31"/>
      <c r="F63" s="429"/>
      <c r="G63" s="86"/>
      <c r="H63" s="86"/>
      <c r="I63" s="86"/>
      <c r="J63" s="346"/>
      <c r="K63" s="346"/>
      <c r="L63" s="346"/>
    </row>
    <row r="64" spans="1:12" ht="37.15" customHeight="1" x14ac:dyDescent="0.3">
      <c r="B64" s="29"/>
      <c r="C64" s="29"/>
      <c r="D64" s="29"/>
      <c r="E64" s="31"/>
      <c r="F64" s="429" t="s">
        <v>589</v>
      </c>
      <c r="G64" s="347">
        <v>6000</v>
      </c>
      <c r="H64" s="347">
        <v>3000</v>
      </c>
      <c r="I64" s="347">
        <v>0</v>
      </c>
      <c r="J64" s="346"/>
      <c r="K64" s="346"/>
      <c r="L64" s="346"/>
    </row>
    <row r="65" spans="2:12" ht="50.45" customHeight="1" x14ac:dyDescent="0.3">
      <c r="B65" s="1"/>
      <c r="C65" s="1"/>
      <c r="D65" s="1"/>
      <c r="E65" s="1"/>
      <c r="F65" s="434" t="s">
        <v>612</v>
      </c>
      <c r="G65" s="347">
        <v>26785</v>
      </c>
      <c r="H65" s="347">
        <v>0</v>
      </c>
      <c r="I65" s="347">
        <v>0</v>
      </c>
      <c r="J65" s="346"/>
      <c r="K65" s="346"/>
      <c r="L65" s="346"/>
    </row>
    <row r="66" spans="2:12" ht="63" customHeight="1" x14ac:dyDescent="0.3">
      <c r="B66" s="38"/>
      <c r="C66" s="38"/>
      <c r="D66" s="38"/>
      <c r="E66" s="38"/>
      <c r="F66" s="429" t="s">
        <v>613</v>
      </c>
      <c r="G66" s="347">
        <v>43375</v>
      </c>
      <c r="H66" s="347">
        <v>29875</v>
      </c>
      <c r="I66" s="347">
        <v>2893.9</v>
      </c>
      <c r="J66" s="346"/>
      <c r="K66" s="346"/>
      <c r="L66" s="346"/>
    </row>
    <row r="67" spans="2:12" ht="160.5" hidden="1" customHeight="1" x14ac:dyDescent="0.3">
      <c r="B67" s="38"/>
      <c r="C67" s="38"/>
      <c r="D67" s="38"/>
      <c r="E67" s="38"/>
      <c r="F67" s="429" t="s">
        <v>337</v>
      </c>
      <c r="G67" s="347"/>
      <c r="H67" s="347"/>
      <c r="I67" s="347"/>
      <c r="J67" s="346"/>
      <c r="K67" s="346"/>
      <c r="L67" s="346"/>
    </row>
    <row r="68" spans="2:12" ht="37.5" hidden="1" customHeight="1" x14ac:dyDescent="0.3">
      <c r="B68" s="1"/>
      <c r="C68" s="1"/>
      <c r="D68" s="1"/>
      <c r="E68" s="1"/>
      <c r="F68" s="434" t="s">
        <v>76</v>
      </c>
      <c r="G68" s="347"/>
      <c r="H68" s="347"/>
      <c r="I68" s="347"/>
      <c r="J68" s="346"/>
      <c r="K68" s="346"/>
      <c r="L68" s="346"/>
    </row>
    <row r="69" spans="2:12" ht="54.6" customHeight="1" x14ac:dyDescent="0.3">
      <c r="B69" s="29" t="s">
        <v>77</v>
      </c>
      <c r="C69" s="29" t="s">
        <v>78</v>
      </c>
      <c r="D69" s="29" t="s">
        <v>71</v>
      </c>
      <c r="E69" s="31" t="s">
        <v>79</v>
      </c>
      <c r="F69" s="434" t="s">
        <v>614</v>
      </c>
      <c r="G69" s="341">
        <v>24650</v>
      </c>
      <c r="H69" s="347">
        <v>6650</v>
      </c>
      <c r="I69" s="347">
        <v>5172</v>
      </c>
      <c r="J69" s="346"/>
      <c r="K69" s="346"/>
      <c r="L69" s="346"/>
    </row>
    <row r="70" spans="2:12" ht="61.5" customHeight="1" x14ac:dyDescent="0.3">
      <c r="B70" s="29" t="s">
        <v>214</v>
      </c>
      <c r="C70" s="29" t="s">
        <v>213</v>
      </c>
      <c r="D70" s="29" t="s">
        <v>71</v>
      </c>
      <c r="E70" s="31" t="s">
        <v>215</v>
      </c>
      <c r="F70" s="435"/>
      <c r="G70" s="350">
        <f>G71+G72</f>
        <v>1894000</v>
      </c>
      <c r="H70" s="350">
        <f>H71+H72</f>
        <v>1108000</v>
      </c>
      <c r="I70" s="350">
        <f>I71+I72</f>
        <v>609000</v>
      </c>
      <c r="J70" s="346"/>
      <c r="K70" s="346"/>
      <c r="L70" s="346"/>
    </row>
    <row r="71" spans="2:12" ht="40.15" customHeight="1" x14ac:dyDescent="0.3">
      <c r="B71" s="29"/>
      <c r="C71" s="29"/>
      <c r="D71" s="29"/>
      <c r="E71" s="31"/>
      <c r="F71" s="435" t="s">
        <v>592</v>
      </c>
      <c r="G71" s="341">
        <v>994000</v>
      </c>
      <c r="H71" s="341">
        <v>658000</v>
      </c>
      <c r="I71" s="341">
        <v>609000</v>
      </c>
      <c r="J71" s="346"/>
      <c r="K71" s="346"/>
      <c r="L71" s="346"/>
    </row>
    <row r="72" spans="2:12" ht="54" customHeight="1" x14ac:dyDescent="0.3">
      <c r="B72" s="29"/>
      <c r="C72" s="29"/>
      <c r="D72" s="29"/>
      <c r="E72" s="31"/>
      <c r="F72" s="435" t="s">
        <v>591</v>
      </c>
      <c r="G72" s="341">
        <v>900000</v>
      </c>
      <c r="H72" s="347">
        <v>450000</v>
      </c>
      <c r="I72" s="347">
        <v>0</v>
      </c>
      <c r="J72" s="346"/>
      <c r="K72" s="346"/>
      <c r="L72" s="346"/>
    </row>
    <row r="73" spans="2:12" ht="72" hidden="1" customHeight="1" x14ac:dyDescent="0.3">
      <c r="B73" s="29"/>
      <c r="C73" s="29"/>
      <c r="D73" s="29"/>
      <c r="E73" s="31"/>
      <c r="F73" s="435" t="s">
        <v>556</v>
      </c>
      <c r="G73" s="341">
        <v>0</v>
      </c>
      <c r="H73" s="347">
        <v>0</v>
      </c>
      <c r="I73" s="347">
        <v>0</v>
      </c>
      <c r="J73" s="346"/>
      <c r="K73" s="346"/>
      <c r="L73" s="346"/>
    </row>
    <row r="74" spans="2:12" ht="41.45" customHeight="1" x14ac:dyDescent="0.3">
      <c r="B74" s="29" t="s">
        <v>80</v>
      </c>
      <c r="C74" s="29" t="s">
        <v>81</v>
      </c>
      <c r="D74" s="29" t="s">
        <v>71</v>
      </c>
      <c r="E74" s="31" t="s">
        <v>353</v>
      </c>
      <c r="F74" s="435" t="s">
        <v>82</v>
      </c>
      <c r="G74" s="347">
        <v>450000</v>
      </c>
      <c r="H74" s="347">
        <v>300000</v>
      </c>
      <c r="I74" s="347">
        <v>253000</v>
      </c>
      <c r="J74" s="346"/>
      <c r="K74" s="346"/>
      <c r="L74" s="346"/>
    </row>
    <row r="75" spans="2:12" ht="40.9" customHeight="1" x14ac:dyDescent="0.3">
      <c r="B75" s="29" t="s">
        <v>83</v>
      </c>
      <c r="C75" s="29" t="s">
        <v>84</v>
      </c>
      <c r="D75" s="29" t="s">
        <v>71</v>
      </c>
      <c r="E75" s="31" t="s">
        <v>85</v>
      </c>
      <c r="F75" s="436" t="s">
        <v>583</v>
      </c>
      <c r="G75" s="350">
        <f>G76+G77+G78+G79+G81+G82+G83+G80</f>
        <v>2370603</v>
      </c>
      <c r="H75" s="350">
        <f>H76+H77+H78+H79+H81+H82+H83+H80</f>
        <v>661571</v>
      </c>
      <c r="I75" s="86">
        <f>I76+I77+I78+I79+I81+I82+I83+I80</f>
        <v>275701.70999999996</v>
      </c>
      <c r="J75" s="346"/>
      <c r="K75" s="346"/>
      <c r="L75" s="346">
        <f>L87+L88+L89+L90+L91</f>
        <v>0</v>
      </c>
    </row>
    <row r="76" spans="2:12" ht="57" customHeight="1" x14ac:dyDescent="0.3">
      <c r="B76" s="29"/>
      <c r="C76" s="29"/>
      <c r="D76" s="29"/>
      <c r="E76" s="31"/>
      <c r="F76" s="436" t="s">
        <v>590</v>
      </c>
      <c r="G76" s="341">
        <v>773500</v>
      </c>
      <c r="H76" s="341">
        <v>187753</v>
      </c>
      <c r="I76" s="347">
        <v>48409.74</v>
      </c>
      <c r="J76" s="346"/>
      <c r="K76" s="346"/>
      <c r="L76" s="346"/>
    </row>
    <row r="77" spans="2:12" ht="39" customHeight="1" x14ac:dyDescent="0.3">
      <c r="B77" s="29"/>
      <c r="C77" s="29"/>
      <c r="D77" s="29"/>
      <c r="E77" s="31"/>
      <c r="F77" s="436" t="s">
        <v>593</v>
      </c>
      <c r="G77" s="341">
        <v>240000</v>
      </c>
      <c r="H77" s="341">
        <v>60000</v>
      </c>
      <c r="I77" s="347">
        <v>48000</v>
      </c>
      <c r="J77" s="346"/>
      <c r="K77" s="346"/>
      <c r="L77" s="346"/>
    </row>
    <row r="78" spans="2:12" ht="33.6" customHeight="1" x14ac:dyDescent="0.3">
      <c r="B78" s="29"/>
      <c r="C78" s="29"/>
      <c r="D78" s="29"/>
      <c r="E78" s="31"/>
      <c r="F78" s="436" t="s">
        <v>286</v>
      </c>
      <c r="G78" s="341">
        <v>288140</v>
      </c>
      <c r="H78" s="341">
        <v>53100</v>
      </c>
      <c r="I78" s="347">
        <v>47505</v>
      </c>
      <c r="J78" s="346"/>
      <c r="K78" s="346"/>
      <c r="L78" s="346"/>
    </row>
    <row r="79" spans="2:12" ht="54.6" customHeight="1" x14ac:dyDescent="0.3">
      <c r="B79" s="29"/>
      <c r="C79" s="29"/>
      <c r="D79" s="29"/>
      <c r="E79" s="31"/>
      <c r="F79" s="436" t="s">
        <v>666</v>
      </c>
      <c r="G79" s="341">
        <v>66000</v>
      </c>
      <c r="H79" s="341">
        <v>16560</v>
      </c>
      <c r="I79" s="347">
        <v>4748.59</v>
      </c>
      <c r="J79" s="346"/>
      <c r="K79" s="346"/>
      <c r="L79" s="346"/>
    </row>
    <row r="80" spans="2:12" ht="30.6" customHeight="1" x14ac:dyDescent="0.3">
      <c r="B80" s="29"/>
      <c r="C80" s="29"/>
      <c r="D80" s="29"/>
      <c r="E80" s="31"/>
      <c r="F80" s="436" t="s">
        <v>640</v>
      </c>
      <c r="G80" s="341">
        <v>100000</v>
      </c>
      <c r="H80" s="341">
        <v>100000</v>
      </c>
      <c r="I80" s="347"/>
      <c r="J80" s="346"/>
      <c r="K80" s="346"/>
      <c r="L80" s="346"/>
    </row>
    <row r="81" spans="1:12" ht="34.9" customHeight="1" x14ac:dyDescent="0.3">
      <c r="B81" s="29"/>
      <c r="C81" s="29"/>
      <c r="D81" s="29"/>
      <c r="E81" s="31"/>
      <c r="F81" s="436" t="s">
        <v>584</v>
      </c>
      <c r="G81" s="341">
        <v>152700</v>
      </c>
      <c r="H81" s="341">
        <v>46135</v>
      </c>
      <c r="I81" s="347">
        <v>32635</v>
      </c>
      <c r="J81" s="346"/>
      <c r="K81" s="346"/>
      <c r="L81" s="346"/>
    </row>
    <row r="82" spans="1:12" ht="71.45" customHeight="1" x14ac:dyDescent="0.3">
      <c r="B82" s="29"/>
      <c r="C82" s="29"/>
      <c r="D82" s="29"/>
      <c r="E82" s="31"/>
      <c r="F82" s="436" t="s">
        <v>594</v>
      </c>
      <c r="G82" s="341">
        <v>519663</v>
      </c>
      <c r="H82" s="341">
        <v>129963</v>
      </c>
      <c r="I82" s="347">
        <v>71539.62</v>
      </c>
      <c r="J82" s="346"/>
      <c r="K82" s="346"/>
      <c r="L82" s="346"/>
    </row>
    <row r="83" spans="1:12" ht="40.9" customHeight="1" x14ac:dyDescent="0.3">
      <c r="B83" s="29"/>
      <c r="C83" s="29"/>
      <c r="D83" s="29"/>
      <c r="E83" s="31"/>
      <c r="F83" s="436" t="s">
        <v>288</v>
      </c>
      <c r="G83" s="341">
        <v>230600</v>
      </c>
      <c r="H83" s="341">
        <v>68060</v>
      </c>
      <c r="I83" s="347">
        <v>22863.759999999998</v>
      </c>
      <c r="J83" s="346"/>
      <c r="K83" s="346"/>
      <c r="L83" s="346"/>
    </row>
    <row r="84" spans="1:12" ht="65.25" hidden="1" customHeight="1" x14ac:dyDescent="0.3">
      <c r="B84" s="29"/>
      <c r="C84" s="29"/>
      <c r="D84" s="29"/>
      <c r="E84" s="31"/>
      <c r="F84" s="436"/>
      <c r="G84" s="350"/>
      <c r="H84" s="350"/>
      <c r="I84" s="86"/>
      <c r="J84" s="346"/>
      <c r="K84" s="346"/>
      <c r="L84" s="346"/>
    </row>
    <row r="85" spans="1:12" ht="89.25" hidden="1" customHeight="1" x14ac:dyDescent="0.3">
      <c r="B85" s="29"/>
      <c r="C85" s="29"/>
      <c r="D85" s="29"/>
      <c r="E85" s="31"/>
      <c r="F85" s="436" t="s">
        <v>578</v>
      </c>
      <c r="G85" s="347">
        <v>0</v>
      </c>
      <c r="H85" s="347">
        <v>0</v>
      </c>
      <c r="I85" s="347">
        <v>0</v>
      </c>
      <c r="J85" s="346"/>
      <c r="K85" s="346"/>
      <c r="L85" s="346"/>
    </row>
    <row r="86" spans="1:12" ht="29.25" hidden="1" customHeight="1" x14ac:dyDescent="0.3">
      <c r="B86" s="29"/>
      <c r="C86" s="29"/>
      <c r="D86" s="29"/>
      <c r="E86" s="31"/>
      <c r="F86" s="436" t="s">
        <v>285</v>
      </c>
      <c r="G86" s="347"/>
      <c r="H86" s="347"/>
      <c r="I86" s="347"/>
      <c r="J86" s="346"/>
      <c r="K86" s="346"/>
      <c r="L86" s="346"/>
    </row>
    <row r="87" spans="1:12" ht="45" hidden="1" customHeight="1" x14ac:dyDescent="0.3">
      <c r="B87" s="1"/>
      <c r="C87" s="1"/>
      <c r="D87" s="1"/>
      <c r="E87" s="1"/>
      <c r="F87" s="434" t="s">
        <v>286</v>
      </c>
      <c r="G87" s="347"/>
      <c r="H87" s="347"/>
      <c r="I87" s="347"/>
      <c r="J87" s="346"/>
      <c r="K87" s="346"/>
      <c r="L87" s="346"/>
    </row>
    <row r="88" spans="1:12" ht="86.25" hidden="1" customHeight="1" x14ac:dyDescent="0.3">
      <c r="B88" s="1"/>
      <c r="C88" s="1"/>
      <c r="D88" s="1"/>
      <c r="E88" s="1"/>
      <c r="F88" s="434" t="s">
        <v>86</v>
      </c>
      <c r="G88" s="347"/>
      <c r="H88" s="347"/>
      <c r="I88" s="347"/>
      <c r="J88" s="346"/>
      <c r="K88" s="346"/>
      <c r="L88" s="346"/>
    </row>
    <row r="89" spans="1:12" ht="53.25" hidden="1" customHeight="1" x14ac:dyDescent="0.3">
      <c r="B89" s="1"/>
      <c r="C89" s="1"/>
      <c r="D89" s="1"/>
      <c r="E89" s="1"/>
      <c r="F89" s="434" t="s">
        <v>287</v>
      </c>
      <c r="G89" s="347"/>
      <c r="H89" s="347"/>
      <c r="I89" s="347"/>
      <c r="J89" s="346"/>
      <c r="K89" s="346"/>
      <c r="L89" s="346"/>
    </row>
    <row r="90" spans="1:12" ht="171.75" hidden="1" customHeight="1" x14ac:dyDescent="0.3">
      <c r="B90" s="1"/>
      <c r="C90" s="1"/>
      <c r="D90" s="1"/>
      <c r="E90" s="1"/>
      <c r="F90" s="434" t="s">
        <v>671</v>
      </c>
      <c r="G90" s="347"/>
      <c r="H90" s="347"/>
      <c r="I90" s="347"/>
      <c r="J90" s="346"/>
      <c r="K90" s="346"/>
      <c r="L90" s="346"/>
    </row>
    <row r="91" spans="1:12" ht="63.75" hidden="1" customHeight="1" x14ac:dyDescent="0.3">
      <c r="B91" s="1"/>
      <c r="C91" s="1"/>
      <c r="D91" s="1"/>
      <c r="E91" s="1"/>
      <c r="F91" s="434" t="s">
        <v>288</v>
      </c>
      <c r="G91" s="347"/>
      <c r="H91" s="347"/>
      <c r="I91" s="347"/>
      <c r="J91" s="346"/>
      <c r="K91" s="346"/>
      <c r="L91" s="346"/>
    </row>
    <row r="92" spans="1:12" ht="51" hidden="1" customHeight="1" x14ac:dyDescent="0.3">
      <c r="B92" s="29" t="s">
        <v>455</v>
      </c>
      <c r="C92" s="29" t="s">
        <v>456</v>
      </c>
      <c r="D92" s="29" t="s">
        <v>457</v>
      </c>
      <c r="E92" s="1" t="s">
        <v>458</v>
      </c>
      <c r="F92" s="434" t="s">
        <v>459</v>
      </c>
      <c r="G92" s="347">
        <v>0</v>
      </c>
      <c r="H92" s="347">
        <v>0</v>
      </c>
      <c r="I92" s="347">
        <v>0</v>
      </c>
      <c r="J92" s="347">
        <v>0</v>
      </c>
      <c r="K92" s="347">
        <v>0</v>
      </c>
      <c r="L92" s="347">
        <v>0</v>
      </c>
    </row>
    <row r="93" spans="1:12" ht="60.6" customHeight="1" x14ac:dyDescent="0.3">
      <c r="B93" s="29" t="s">
        <v>114</v>
      </c>
      <c r="C93" s="29" t="s">
        <v>115</v>
      </c>
      <c r="D93" s="29" t="s">
        <v>48</v>
      </c>
      <c r="E93" s="94" t="s">
        <v>116</v>
      </c>
      <c r="F93" s="434" t="s">
        <v>644</v>
      </c>
      <c r="G93" s="86">
        <v>300000</v>
      </c>
      <c r="H93" s="86">
        <v>300000</v>
      </c>
      <c r="I93" s="86">
        <v>0</v>
      </c>
      <c r="J93" s="347"/>
      <c r="K93" s="347"/>
      <c r="L93" s="347"/>
    </row>
    <row r="94" spans="1:12" ht="57.6" customHeight="1" x14ac:dyDescent="0.3">
      <c r="B94" s="40"/>
      <c r="C94" s="40"/>
      <c r="D94" s="40"/>
      <c r="E94" s="40"/>
      <c r="F94" s="427" t="s">
        <v>573</v>
      </c>
      <c r="G94" s="322">
        <f>G95</f>
        <v>85000</v>
      </c>
      <c r="H94" s="322">
        <f>H95</f>
        <v>26100</v>
      </c>
      <c r="I94" s="322">
        <f>I95</f>
        <v>22019.9</v>
      </c>
      <c r="J94" s="321"/>
      <c r="K94" s="321"/>
      <c r="L94" s="321"/>
    </row>
    <row r="95" spans="1:12" s="339" customFormat="1" ht="64.5" customHeight="1" x14ac:dyDescent="0.25">
      <c r="A95" s="343"/>
      <c r="B95" s="38" t="s">
        <v>242</v>
      </c>
      <c r="C95" s="1">
        <v>3121</v>
      </c>
      <c r="D95" s="1">
        <v>1040</v>
      </c>
      <c r="E95" s="1" t="s">
        <v>251</v>
      </c>
      <c r="F95" s="434" t="s">
        <v>595</v>
      </c>
      <c r="G95" s="341">
        <v>85000</v>
      </c>
      <c r="H95" s="341">
        <v>26100</v>
      </c>
      <c r="I95" s="347">
        <v>22019.9</v>
      </c>
      <c r="J95" s="346"/>
      <c r="K95" s="346"/>
      <c r="L95" s="346"/>
    </row>
    <row r="96" spans="1:12" s="320" customFormat="1" ht="35.25" hidden="1" customHeight="1" x14ac:dyDescent="0.3">
      <c r="A96" s="318"/>
      <c r="B96" s="112"/>
      <c r="C96" s="112"/>
      <c r="D96" s="112"/>
      <c r="E96" s="112"/>
      <c r="F96" s="427" t="s">
        <v>91</v>
      </c>
      <c r="G96" s="322">
        <f t="shared" ref="G96:L96" si="5">G97</f>
        <v>0</v>
      </c>
      <c r="H96" s="322">
        <f t="shared" si="5"/>
        <v>0</v>
      </c>
      <c r="I96" s="322">
        <f t="shared" si="5"/>
        <v>0</v>
      </c>
      <c r="J96" s="322">
        <f t="shared" si="5"/>
        <v>0</v>
      </c>
      <c r="K96" s="322">
        <f t="shared" si="5"/>
        <v>0</v>
      </c>
      <c r="L96" s="322">
        <f t="shared" si="5"/>
        <v>0</v>
      </c>
    </row>
    <row r="97" spans="1:12" ht="76.5" hidden="1" customHeight="1" x14ac:dyDescent="0.3">
      <c r="B97" s="34" t="s">
        <v>92</v>
      </c>
      <c r="C97" s="34" t="s">
        <v>93</v>
      </c>
      <c r="D97" s="34" t="s">
        <v>94</v>
      </c>
      <c r="E97" s="60" t="s">
        <v>95</v>
      </c>
      <c r="F97" s="425" t="s">
        <v>96</v>
      </c>
      <c r="G97" s="167"/>
      <c r="H97" s="167"/>
      <c r="I97" s="323"/>
      <c r="J97" s="323"/>
      <c r="K97" s="321"/>
      <c r="L97" s="321"/>
    </row>
    <row r="98" spans="1:12" s="320" customFormat="1" ht="54.75" customHeight="1" x14ac:dyDescent="0.3">
      <c r="A98" s="318"/>
      <c r="B98" s="112"/>
      <c r="C98" s="112"/>
      <c r="D98" s="112"/>
      <c r="E98" s="112"/>
      <c r="F98" s="427" t="s">
        <v>574</v>
      </c>
      <c r="G98" s="322">
        <f t="shared" ref="G98:L98" si="6">G99+G100+G101+G103+G104+G107+G113</f>
        <v>3679100</v>
      </c>
      <c r="H98" s="322">
        <f t="shared" si="6"/>
        <v>256206</v>
      </c>
      <c r="I98" s="322">
        <f t="shared" si="6"/>
        <v>140460.03</v>
      </c>
      <c r="J98" s="322">
        <f t="shared" si="6"/>
        <v>0</v>
      </c>
      <c r="K98" s="322">
        <f t="shared" si="6"/>
        <v>0</v>
      </c>
      <c r="L98" s="322">
        <f t="shared" si="6"/>
        <v>0</v>
      </c>
    </row>
    <row r="99" spans="1:12" s="320" customFormat="1" ht="57" customHeight="1" x14ac:dyDescent="0.3">
      <c r="A99" s="318"/>
      <c r="B99" s="1">
        <v>813031</v>
      </c>
      <c r="C99" s="1">
        <v>3031</v>
      </c>
      <c r="D99" s="1">
        <v>1030</v>
      </c>
      <c r="E99" s="25" t="s">
        <v>121</v>
      </c>
      <c r="F99" s="434" t="s">
        <v>140</v>
      </c>
      <c r="G99" s="347">
        <v>12000</v>
      </c>
      <c r="H99" s="347">
        <v>2000</v>
      </c>
      <c r="I99" s="347">
        <v>0</v>
      </c>
      <c r="J99" s="350"/>
      <c r="K99" s="350"/>
      <c r="L99" s="350"/>
    </row>
    <row r="100" spans="1:12" s="320" customFormat="1" ht="58.5" customHeight="1" x14ac:dyDescent="0.3">
      <c r="A100" s="318"/>
      <c r="B100" s="1">
        <v>813033</v>
      </c>
      <c r="C100" s="1">
        <v>3033</v>
      </c>
      <c r="D100" s="1"/>
      <c r="E100" s="25" t="s">
        <v>128</v>
      </c>
      <c r="F100" s="434" t="s">
        <v>142</v>
      </c>
      <c r="G100" s="347">
        <v>24000</v>
      </c>
      <c r="H100" s="347">
        <v>4000</v>
      </c>
      <c r="I100" s="347">
        <v>0</v>
      </c>
      <c r="J100" s="350"/>
      <c r="K100" s="350"/>
      <c r="L100" s="350"/>
    </row>
    <row r="101" spans="1:12" ht="100.15" customHeight="1" x14ac:dyDescent="0.3">
      <c r="B101" s="29" t="s">
        <v>97</v>
      </c>
      <c r="C101" s="29" t="s">
        <v>98</v>
      </c>
      <c r="D101" s="29" t="s">
        <v>99</v>
      </c>
      <c r="E101" s="94" t="s">
        <v>100</v>
      </c>
      <c r="F101" s="436" t="s">
        <v>101</v>
      </c>
      <c r="G101" s="347">
        <v>208500</v>
      </c>
      <c r="H101" s="347">
        <v>52300</v>
      </c>
      <c r="I101" s="347">
        <v>4537.57</v>
      </c>
      <c r="J101" s="346"/>
      <c r="K101" s="346"/>
      <c r="L101" s="346"/>
    </row>
    <row r="102" spans="1:12" ht="37.5" hidden="1" x14ac:dyDescent="0.3">
      <c r="B102" s="34" t="s">
        <v>102</v>
      </c>
      <c r="C102" s="34" t="s">
        <v>103</v>
      </c>
      <c r="D102" s="34"/>
      <c r="E102" s="60" t="s">
        <v>104</v>
      </c>
      <c r="F102" s="437"/>
      <c r="G102" s="323"/>
      <c r="H102" s="323"/>
      <c r="I102" s="321"/>
      <c r="J102" s="321"/>
      <c r="K102" s="321"/>
      <c r="L102" s="321"/>
    </row>
    <row r="103" spans="1:12" s="339" customFormat="1" ht="100.9" customHeight="1" x14ac:dyDescent="0.25">
      <c r="A103" s="343"/>
      <c r="B103" s="29" t="s">
        <v>105</v>
      </c>
      <c r="C103" s="29" t="s">
        <v>106</v>
      </c>
      <c r="D103" s="29" t="s">
        <v>107</v>
      </c>
      <c r="E103" s="94" t="s">
        <v>108</v>
      </c>
      <c r="F103" s="436" t="s">
        <v>109</v>
      </c>
      <c r="G103" s="347">
        <v>762000</v>
      </c>
      <c r="H103" s="347">
        <v>121500</v>
      </c>
      <c r="I103" s="347">
        <v>100728</v>
      </c>
      <c r="J103" s="346"/>
      <c r="K103" s="346"/>
      <c r="L103" s="346"/>
    </row>
    <row r="104" spans="1:12" s="339" customFormat="1" ht="67.150000000000006" customHeight="1" x14ac:dyDescent="0.25">
      <c r="A104" s="343"/>
      <c r="B104" s="29" t="s">
        <v>110</v>
      </c>
      <c r="C104" s="29" t="s">
        <v>111</v>
      </c>
      <c r="D104" s="29" t="s">
        <v>107</v>
      </c>
      <c r="E104" s="94" t="s">
        <v>112</v>
      </c>
      <c r="F104" s="436" t="s">
        <v>113</v>
      </c>
      <c r="G104" s="341">
        <v>74600</v>
      </c>
      <c r="H104" s="347">
        <v>19406</v>
      </c>
      <c r="I104" s="347">
        <v>14835.46</v>
      </c>
      <c r="J104" s="346"/>
      <c r="K104" s="346"/>
      <c r="L104" s="346"/>
    </row>
    <row r="105" spans="1:12" s="339" customFormat="1" ht="16.5" hidden="1" customHeight="1" x14ac:dyDescent="0.25">
      <c r="A105" s="343"/>
      <c r="B105" s="29" t="s">
        <v>114</v>
      </c>
      <c r="C105" s="29" t="s">
        <v>115</v>
      </c>
      <c r="D105" s="29" t="s">
        <v>48</v>
      </c>
      <c r="E105" s="94" t="s">
        <v>116</v>
      </c>
      <c r="F105" s="436" t="s">
        <v>117</v>
      </c>
      <c r="G105" s="341"/>
      <c r="H105" s="341"/>
      <c r="I105" s="346"/>
      <c r="J105" s="346"/>
      <c r="K105" s="346"/>
      <c r="L105" s="346"/>
    </row>
    <row r="106" spans="1:12" s="339" customFormat="1" ht="16.5" hidden="1" customHeight="1" x14ac:dyDescent="0.25">
      <c r="A106" s="343"/>
      <c r="B106" s="29"/>
      <c r="C106" s="29"/>
      <c r="D106" s="29"/>
      <c r="E106" s="94"/>
      <c r="F106" s="436"/>
      <c r="G106" s="341"/>
      <c r="H106" s="341"/>
      <c r="I106" s="346"/>
      <c r="J106" s="346"/>
      <c r="K106" s="346"/>
      <c r="L106" s="346"/>
    </row>
    <row r="107" spans="1:12" s="339" customFormat="1" ht="97.15" customHeight="1" x14ac:dyDescent="0.25">
      <c r="A107" s="343"/>
      <c r="B107" s="29" t="s">
        <v>136</v>
      </c>
      <c r="C107" s="29" t="s">
        <v>137</v>
      </c>
      <c r="D107" s="29" t="s">
        <v>138</v>
      </c>
      <c r="E107" s="94" t="s">
        <v>139</v>
      </c>
      <c r="F107" s="436" t="s">
        <v>268</v>
      </c>
      <c r="G107" s="347">
        <v>98000</v>
      </c>
      <c r="H107" s="347">
        <v>57000</v>
      </c>
      <c r="I107" s="347">
        <v>20359</v>
      </c>
      <c r="J107" s="346"/>
      <c r="K107" s="346"/>
      <c r="L107" s="346"/>
    </row>
    <row r="108" spans="1:12" s="339" customFormat="1" ht="48" hidden="1" customHeight="1" x14ac:dyDescent="0.25">
      <c r="A108" s="343"/>
      <c r="B108" s="29" t="s">
        <v>114</v>
      </c>
      <c r="C108" s="29" t="s">
        <v>115</v>
      </c>
      <c r="D108" s="29" t="s">
        <v>48</v>
      </c>
      <c r="E108" s="94" t="s">
        <v>116</v>
      </c>
      <c r="F108" s="436" t="s">
        <v>289</v>
      </c>
      <c r="G108" s="341">
        <v>0</v>
      </c>
      <c r="H108" s="341">
        <v>0</v>
      </c>
      <c r="I108" s="341">
        <v>0</v>
      </c>
      <c r="J108" s="347"/>
      <c r="K108" s="346"/>
      <c r="L108" s="347"/>
    </row>
    <row r="109" spans="1:12" s="339" customFormat="1" ht="63.75" hidden="1" customHeight="1" x14ac:dyDescent="0.25">
      <c r="A109" s="343"/>
      <c r="B109" s="29"/>
      <c r="C109" s="29"/>
      <c r="D109" s="29"/>
      <c r="E109" s="94"/>
      <c r="F109" s="438" t="s">
        <v>354</v>
      </c>
      <c r="G109" s="86">
        <f>G112+G110+G111</f>
        <v>0</v>
      </c>
      <c r="H109" s="86">
        <f>H112+H110+H111</f>
        <v>0</v>
      </c>
      <c r="I109" s="86">
        <f>I112+I110+I111</f>
        <v>0</v>
      </c>
      <c r="J109" s="86">
        <f>SUM(J110:J112)</f>
        <v>0</v>
      </c>
      <c r="K109" s="86">
        <f>SUM(K110:K112)</f>
        <v>0</v>
      </c>
      <c r="L109" s="86">
        <f>SUM(L110:L112)</f>
        <v>0</v>
      </c>
    </row>
    <row r="110" spans="1:12" s="339" customFormat="1" ht="54.75" hidden="1" customHeight="1" x14ac:dyDescent="0.25">
      <c r="A110" s="343"/>
      <c r="B110" s="29" t="s">
        <v>280</v>
      </c>
      <c r="C110" s="29" t="s">
        <v>281</v>
      </c>
      <c r="D110" s="29" t="s">
        <v>250</v>
      </c>
      <c r="E110" s="94" t="s">
        <v>403</v>
      </c>
      <c r="F110" s="436" t="s">
        <v>575</v>
      </c>
      <c r="G110" s="347"/>
      <c r="H110" s="347"/>
      <c r="I110" s="347"/>
      <c r="J110" s="347"/>
      <c r="K110" s="347"/>
      <c r="L110" s="347"/>
    </row>
    <row r="111" spans="1:12" s="339" customFormat="1" ht="54.75" hidden="1" customHeight="1" x14ac:dyDescent="0.25">
      <c r="A111" s="343"/>
      <c r="B111" s="29" t="s">
        <v>479</v>
      </c>
      <c r="C111" s="29" t="s">
        <v>480</v>
      </c>
      <c r="D111" s="29" t="s">
        <v>71</v>
      </c>
      <c r="E111" s="94" t="s">
        <v>481</v>
      </c>
      <c r="F111" s="436" t="s">
        <v>484</v>
      </c>
      <c r="G111" s="347"/>
      <c r="H111" s="347"/>
      <c r="I111" s="347"/>
      <c r="J111" s="347"/>
      <c r="K111" s="347"/>
      <c r="L111" s="347"/>
    </row>
    <row r="112" spans="1:12" s="339" customFormat="1" ht="4.1500000000000004" hidden="1" customHeight="1" x14ac:dyDescent="0.25">
      <c r="A112" s="343"/>
      <c r="B112" s="97" t="s">
        <v>136</v>
      </c>
      <c r="C112" s="97" t="s">
        <v>137</v>
      </c>
      <c r="D112" s="97" t="s">
        <v>138</v>
      </c>
      <c r="E112" s="349" t="s">
        <v>139</v>
      </c>
      <c r="F112" s="436" t="s">
        <v>355</v>
      </c>
      <c r="G112" s="341"/>
      <c r="H112" s="341"/>
      <c r="I112" s="341"/>
      <c r="J112" s="347"/>
      <c r="K112" s="347"/>
      <c r="L112" s="347"/>
    </row>
    <row r="113" spans="1:12" s="339" customFormat="1" ht="99.6" customHeight="1" x14ac:dyDescent="0.25">
      <c r="A113" s="343"/>
      <c r="B113" s="29" t="s">
        <v>114</v>
      </c>
      <c r="C113" s="29" t="s">
        <v>115</v>
      </c>
      <c r="D113" s="29" t="s">
        <v>48</v>
      </c>
      <c r="E113" s="94" t="s">
        <v>116</v>
      </c>
      <c r="F113" s="436" t="s">
        <v>647</v>
      </c>
      <c r="G113" s="350">
        <v>2500000</v>
      </c>
      <c r="H113" s="350">
        <v>0</v>
      </c>
      <c r="I113" s="350">
        <v>0</v>
      </c>
      <c r="J113" s="347"/>
      <c r="K113" s="347"/>
      <c r="L113" s="347"/>
    </row>
    <row r="114" spans="1:12" s="320" customFormat="1" ht="42" customHeight="1" x14ac:dyDescent="0.3">
      <c r="A114" s="318"/>
      <c r="B114" s="109"/>
      <c r="C114" s="109"/>
      <c r="D114" s="109"/>
      <c r="E114" s="110"/>
      <c r="F114" s="427" t="s">
        <v>118</v>
      </c>
      <c r="G114" s="322">
        <f t="shared" ref="G114:L114" si="7">G115+G116+G117+G118+G119+G120+G121+G122+G123+G131</f>
        <v>10717428</v>
      </c>
      <c r="H114" s="322">
        <f t="shared" si="7"/>
        <v>2607029</v>
      </c>
      <c r="I114" s="322">
        <f t="shared" si="7"/>
        <v>625800.38</v>
      </c>
      <c r="J114" s="322">
        <f t="shared" si="7"/>
        <v>0</v>
      </c>
      <c r="K114" s="322">
        <f t="shared" si="7"/>
        <v>0</v>
      </c>
      <c r="L114" s="322">
        <f t="shared" si="7"/>
        <v>0</v>
      </c>
    </row>
    <row r="115" spans="1:12" s="339" customFormat="1" ht="50.45" customHeight="1" x14ac:dyDescent="0.25">
      <c r="A115" s="343"/>
      <c r="B115" s="29" t="s">
        <v>119</v>
      </c>
      <c r="C115" s="29" t="s">
        <v>120</v>
      </c>
      <c r="D115" s="29" t="s">
        <v>107</v>
      </c>
      <c r="E115" s="31" t="s">
        <v>121</v>
      </c>
      <c r="F115" s="434" t="s">
        <v>140</v>
      </c>
      <c r="G115" s="347">
        <v>25000</v>
      </c>
      <c r="H115" s="347">
        <v>7000</v>
      </c>
      <c r="I115" s="347">
        <v>860.75</v>
      </c>
      <c r="J115" s="346"/>
      <c r="K115" s="346"/>
      <c r="L115" s="346"/>
    </row>
    <row r="116" spans="1:12" s="339" customFormat="1" ht="33" customHeight="1" x14ac:dyDescent="0.25">
      <c r="A116" s="343"/>
      <c r="B116" s="29" t="s">
        <v>122</v>
      </c>
      <c r="C116" s="29" t="s">
        <v>123</v>
      </c>
      <c r="D116" s="29" t="s">
        <v>124</v>
      </c>
      <c r="E116" s="31" t="s">
        <v>125</v>
      </c>
      <c r="F116" s="434" t="s">
        <v>141</v>
      </c>
      <c r="G116" s="347">
        <v>153000</v>
      </c>
      <c r="H116" s="347">
        <v>38250</v>
      </c>
      <c r="I116" s="347">
        <v>24229.81</v>
      </c>
      <c r="J116" s="346"/>
      <c r="K116" s="346"/>
      <c r="L116" s="346"/>
    </row>
    <row r="117" spans="1:12" s="339" customFormat="1" ht="50.45" customHeight="1" x14ac:dyDescent="0.25">
      <c r="A117" s="343"/>
      <c r="B117" s="29" t="s">
        <v>126</v>
      </c>
      <c r="C117" s="29" t="s">
        <v>127</v>
      </c>
      <c r="D117" s="29" t="s">
        <v>124</v>
      </c>
      <c r="E117" s="94" t="s">
        <v>128</v>
      </c>
      <c r="F117" s="434" t="s">
        <v>142</v>
      </c>
      <c r="G117" s="347">
        <v>3000000</v>
      </c>
      <c r="H117" s="347">
        <v>264000</v>
      </c>
      <c r="I117" s="347">
        <v>106090.71</v>
      </c>
      <c r="J117" s="346"/>
      <c r="K117" s="346"/>
      <c r="L117" s="346"/>
    </row>
    <row r="118" spans="1:12" s="339" customFormat="1" ht="51.6" customHeight="1" x14ac:dyDescent="0.25">
      <c r="A118" s="343"/>
      <c r="B118" s="29" t="s">
        <v>129</v>
      </c>
      <c r="C118" s="29" t="s">
        <v>130</v>
      </c>
      <c r="D118" s="29" t="s">
        <v>124</v>
      </c>
      <c r="E118" s="94" t="s">
        <v>131</v>
      </c>
      <c r="F118" s="434" t="s">
        <v>143</v>
      </c>
      <c r="G118" s="347">
        <v>160000</v>
      </c>
      <c r="H118" s="347">
        <v>52000</v>
      </c>
      <c r="I118" s="347">
        <v>0</v>
      </c>
      <c r="J118" s="346"/>
      <c r="K118" s="346"/>
      <c r="L118" s="346"/>
    </row>
    <row r="119" spans="1:12" s="339" customFormat="1" ht="114" customHeight="1" x14ac:dyDescent="0.25">
      <c r="A119" s="343"/>
      <c r="B119" s="29" t="s">
        <v>132</v>
      </c>
      <c r="C119" s="29" t="s">
        <v>133</v>
      </c>
      <c r="D119" s="29" t="s">
        <v>134</v>
      </c>
      <c r="E119" s="31" t="s">
        <v>135</v>
      </c>
      <c r="F119" s="434" t="s">
        <v>144</v>
      </c>
      <c r="G119" s="347">
        <v>211200</v>
      </c>
      <c r="H119" s="347">
        <v>65200</v>
      </c>
      <c r="I119" s="347">
        <v>57744.92</v>
      </c>
      <c r="J119" s="346"/>
      <c r="K119" s="346"/>
      <c r="L119" s="346"/>
    </row>
    <row r="120" spans="1:12" s="339" customFormat="1" ht="92.45" customHeight="1" x14ac:dyDescent="0.25">
      <c r="A120" s="343"/>
      <c r="B120" s="29" t="s">
        <v>97</v>
      </c>
      <c r="C120" s="29" t="s">
        <v>98</v>
      </c>
      <c r="D120" s="29" t="s">
        <v>99</v>
      </c>
      <c r="E120" s="94" t="s">
        <v>100</v>
      </c>
      <c r="F120" s="434" t="s">
        <v>145</v>
      </c>
      <c r="G120" s="347">
        <v>320500</v>
      </c>
      <c r="H120" s="347">
        <v>177700</v>
      </c>
      <c r="I120" s="347">
        <v>35471.129999999997</v>
      </c>
      <c r="J120" s="346"/>
      <c r="K120" s="346"/>
      <c r="L120" s="346"/>
    </row>
    <row r="121" spans="1:12" s="339" customFormat="1" ht="144" customHeight="1" x14ac:dyDescent="0.25">
      <c r="A121" s="343"/>
      <c r="B121" s="29" t="s">
        <v>105</v>
      </c>
      <c r="C121" s="29" t="s">
        <v>106</v>
      </c>
      <c r="D121" s="29" t="s">
        <v>107</v>
      </c>
      <c r="E121" s="94" t="s">
        <v>108</v>
      </c>
      <c r="F121" s="434" t="s">
        <v>476</v>
      </c>
      <c r="G121" s="347">
        <v>761800</v>
      </c>
      <c r="H121" s="347">
        <v>207130</v>
      </c>
      <c r="I121" s="347">
        <v>92324.73</v>
      </c>
      <c r="J121" s="346"/>
      <c r="K121" s="346"/>
      <c r="L121" s="346"/>
    </row>
    <row r="122" spans="1:12" s="339" customFormat="1" ht="112.15" customHeight="1" x14ac:dyDescent="0.25">
      <c r="A122" s="343"/>
      <c r="B122" s="29" t="s">
        <v>110</v>
      </c>
      <c r="C122" s="29" t="s">
        <v>111</v>
      </c>
      <c r="D122" s="29" t="s">
        <v>107</v>
      </c>
      <c r="E122" s="94" t="s">
        <v>112</v>
      </c>
      <c r="F122" s="434" t="s">
        <v>576</v>
      </c>
      <c r="G122" s="347">
        <v>271200</v>
      </c>
      <c r="H122" s="347">
        <v>73951</v>
      </c>
      <c r="I122" s="347">
        <v>61991.13</v>
      </c>
      <c r="J122" s="346"/>
      <c r="K122" s="346"/>
      <c r="L122" s="346"/>
    </row>
    <row r="123" spans="1:12" s="339" customFormat="1" ht="84.6" customHeight="1" x14ac:dyDescent="0.25">
      <c r="A123" s="343"/>
      <c r="B123" s="29" t="s">
        <v>136</v>
      </c>
      <c r="C123" s="29" t="s">
        <v>137</v>
      </c>
      <c r="D123" s="29" t="s">
        <v>138</v>
      </c>
      <c r="E123" s="94" t="s">
        <v>139</v>
      </c>
      <c r="F123" s="434" t="s">
        <v>508</v>
      </c>
      <c r="G123" s="347">
        <v>5030480</v>
      </c>
      <c r="H123" s="347">
        <v>937550</v>
      </c>
      <c r="I123" s="347">
        <v>247087.2</v>
      </c>
      <c r="J123" s="346"/>
      <c r="K123" s="346"/>
      <c r="L123" s="346"/>
    </row>
    <row r="124" spans="1:12" s="339" customFormat="1" ht="43.5" hidden="1" customHeight="1" x14ac:dyDescent="0.25">
      <c r="A124" s="343"/>
      <c r="B124" s="29"/>
      <c r="C124" s="29"/>
      <c r="D124" s="29"/>
      <c r="E124" s="94"/>
      <c r="F124" s="439" t="s">
        <v>233</v>
      </c>
      <c r="G124" s="86">
        <f>G125+G126+G128+G127+G129+G130+G138</f>
        <v>0</v>
      </c>
      <c r="H124" s="86"/>
      <c r="I124" s="86">
        <f>I125+I126+I128+I127+I129+I130+I138</f>
        <v>0</v>
      </c>
      <c r="J124" s="86">
        <f>J125+J126+J128+J127+J129+J130+J138</f>
        <v>0</v>
      </c>
      <c r="K124" s="86">
        <f>K125+K126+K128+K127+K129+K130+K138</f>
        <v>0</v>
      </c>
      <c r="L124" s="86">
        <f>L125+L126+L128+L127+L129+L130+L138</f>
        <v>0</v>
      </c>
    </row>
    <row r="125" spans="1:12" s="339" customFormat="1" ht="116.25" hidden="1" customHeight="1" x14ac:dyDescent="0.25">
      <c r="A125" s="343"/>
      <c r="B125" s="29" t="s">
        <v>258</v>
      </c>
      <c r="C125" s="29" t="s">
        <v>259</v>
      </c>
      <c r="D125" s="29" t="s">
        <v>260</v>
      </c>
      <c r="E125" s="94" t="s">
        <v>261</v>
      </c>
      <c r="F125" s="429"/>
      <c r="G125" s="341"/>
      <c r="H125" s="341"/>
      <c r="I125" s="347"/>
      <c r="J125" s="346"/>
      <c r="K125" s="346"/>
      <c r="L125" s="346"/>
    </row>
    <row r="126" spans="1:12" s="339" customFormat="1" ht="58.5" hidden="1" customHeight="1" x14ac:dyDescent="0.25">
      <c r="A126" s="343"/>
      <c r="B126" s="29" t="s">
        <v>136</v>
      </c>
      <c r="C126" s="29" t="s">
        <v>137</v>
      </c>
      <c r="D126" s="29" t="s">
        <v>138</v>
      </c>
      <c r="E126" s="94" t="s">
        <v>139</v>
      </c>
      <c r="F126" s="429"/>
      <c r="G126" s="341"/>
      <c r="H126" s="341"/>
      <c r="I126" s="347"/>
      <c r="J126" s="346"/>
      <c r="K126" s="346"/>
      <c r="L126" s="346"/>
    </row>
    <row r="127" spans="1:12" s="339" customFormat="1" ht="129.75" hidden="1" customHeight="1" x14ac:dyDescent="0.25">
      <c r="A127" s="343"/>
      <c r="B127" s="29" t="s">
        <v>110</v>
      </c>
      <c r="C127" s="29" t="s">
        <v>111</v>
      </c>
      <c r="D127" s="29" t="s">
        <v>107</v>
      </c>
      <c r="E127" s="94" t="s">
        <v>112</v>
      </c>
      <c r="F127" s="429"/>
      <c r="G127" s="341"/>
      <c r="H127" s="341"/>
      <c r="I127" s="347"/>
      <c r="J127" s="346"/>
      <c r="K127" s="346"/>
      <c r="L127" s="346"/>
    </row>
    <row r="128" spans="1:12" s="339" customFormat="1" ht="58.5" hidden="1" customHeight="1" x14ac:dyDescent="0.25">
      <c r="A128" s="343"/>
      <c r="B128" s="29" t="s">
        <v>280</v>
      </c>
      <c r="C128" s="29" t="s">
        <v>281</v>
      </c>
      <c r="D128" s="29" t="s">
        <v>250</v>
      </c>
      <c r="E128" s="94" t="s">
        <v>219</v>
      </c>
      <c r="F128" s="429"/>
      <c r="G128" s="341"/>
      <c r="H128" s="341"/>
      <c r="I128" s="347"/>
      <c r="J128" s="341"/>
      <c r="K128" s="347"/>
      <c r="L128" s="347"/>
    </row>
    <row r="129" spans="1:13" s="339" customFormat="1" ht="58.5" hidden="1" customHeight="1" x14ac:dyDescent="0.25">
      <c r="A129" s="343"/>
      <c r="B129" s="29" t="s">
        <v>280</v>
      </c>
      <c r="C129" s="29" t="s">
        <v>281</v>
      </c>
      <c r="D129" s="29" t="s">
        <v>250</v>
      </c>
      <c r="E129" s="94" t="s">
        <v>219</v>
      </c>
      <c r="F129" s="429"/>
      <c r="G129" s="341"/>
      <c r="H129" s="341"/>
      <c r="I129" s="347"/>
      <c r="J129" s="346"/>
      <c r="K129" s="347"/>
      <c r="L129" s="347"/>
    </row>
    <row r="130" spans="1:13" s="339" customFormat="1" ht="39" hidden="1" customHeight="1" x14ac:dyDescent="0.25">
      <c r="A130" s="343"/>
      <c r="B130" s="29"/>
      <c r="C130" s="29"/>
      <c r="D130" s="29"/>
      <c r="E130" s="94"/>
      <c r="F130" s="429"/>
      <c r="G130" s="341"/>
      <c r="H130" s="341"/>
      <c r="I130" s="347"/>
      <c r="J130" s="346"/>
      <c r="K130" s="347"/>
      <c r="L130" s="347"/>
    </row>
    <row r="131" spans="1:13" s="339" customFormat="1" ht="39" customHeight="1" x14ac:dyDescent="0.25">
      <c r="A131" s="343"/>
      <c r="B131" s="29" t="s">
        <v>114</v>
      </c>
      <c r="C131" s="29" t="s">
        <v>115</v>
      </c>
      <c r="D131" s="29" t="s">
        <v>48</v>
      </c>
      <c r="E131" s="94" t="s">
        <v>116</v>
      </c>
      <c r="F131" s="429"/>
      <c r="G131" s="350">
        <f t="shared" ref="G131:L131" si="8">G132+G133</f>
        <v>784248</v>
      </c>
      <c r="H131" s="350">
        <f t="shared" si="8"/>
        <v>784248</v>
      </c>
      <c r="I131" s="350">
        <f t="shared" si="8"/>
        <v>0</v>
      </c>
      <c r="J131" s="350">
        <f t="shared" si="8"/>
        <v>0</v>
      </c>
      <c r="K131" s="350">
        <f t="shared" si="8"/>
        <v>0</v>
      </c>
      <c r="L131" s="350">
        <f t="shared" si="8"/>
        <v>0</v>
      </c>
    </row>
    <row r="132" spans="1:13" s="339" customFormat="1" ht="67.150000000000006" customHeight="1" x14ac:dyDescent="0.25">
      <c r="A132" s="343"/>
      <c r="B132" s="29"/>
      <c r="C132" s="29"/>
      <c r="D132" s="29"/>
      <c r="E132" s="94"/>
      <c r="F132" s="429" t="s">
        <v>645</v>
      </c>
      <c r="G132" s="341">
        <v>622080</v>
      </c>
      <c r="H132" s="341">
        <v>622080</v>
      </c>
      <c r="I132" s="347"/>
      <c r="J132" s="346"/>
      <c r="K132" s="347"/>
      <c r="L132" s="347"/>
    </row>
    <row r="133" spans="1:13" s="339" customFormat="1" ht="81.599999999999994" customHeight="1" x14ac:dyDescent="0.25">
      <c r="A133" s="343"/>
      <c r="B133" s="29"/>
      <c r="C133" s="29"/>
      <c r="D133" s="29"/>
      <c r="E133" s="94"/>
      <c r="F133" s="429" t="s">
        <v>646</v>
      </c>
      <c r="G133" s="341">
        <v>162168</v>
      </c>
      <c r="H133" s="341">
        <v>162168</v>
      </c>
      <c r="I133" s="347"/>
      <c r="J133" s="346"/>
      <c r="K133" s="347"/>
      <c r="L133" s="347"/>
    </row>
    <row r="134" spans="1:13" ht="69.599999999999994" customHeight="1" x14ac:dyDescent="0.3">
      <c r="B134" s="34"/>
      <c r="C134" s="34"/>
      <c r="D134" s="34"/>
      <c r="E134" s="60"/>
      <c r="F134" s="427" t="s">
        <v>389</v>
      </c>
      <c r="G134" s="322">
        <f>G135+G136+G137+G138+G139+G140+G141+G142</f>
        <v>44670</v>
      </c>
      <c r="H134" s="322">
        <f>H135+H136+H137+H138+H139+H140+H141+H142</f>
        <v>12816</v>
      </c>
      <c r="I134" s="322">
        <f>I135+I136+I137+I138+I139+I140+I141+I142</f>
        <v>0</v>
      </c>
      <c r="J134" s="322">
        <f>J136+J137+J139+J138+J140+J141+J142+J135</f>
        <v>0</v>
      </c>
      <c r="K134" s="322">
        <f>K136+K137+K139+K138+K140+K141+K142+K135</f>
        <v>0</v>
      </c>
      <c r="L134" s="322">
        <f>L136+L137+L139+L138+L140+L141+L142+L135</f>
        <v>0</v>
      </c>
    </row>
    <row r="135" spans="1:13" ht="39" hidden="1" customHeight="1" x14ac:dyDescent="0.3">
      <c r="B135" s="34" t="s">
        <v>383</v>
      </c>
      <c r="C135" s="34" t="s">
        <v>384</v>
      </c>
      <c r="D135" s="34" t="s">
        <v>371</v>
      </c>
      <c r="E135" s="35" t="s">
        <v>385</v>
      </c>
      <c r="F135" s="426"/>
      <c r="G135" s="323"/>
      <c r="H135" s="323"/>
      <c r="I135" s="323"/>
      <c r="J135" s="323"/>
      <c r="K135" s="323"/>
      <c r="L135" s="323"/>
    </row>
    <row r="136" spans="1:13" ht="18.600000000000001" hidden="1" customHeight="1" x14ac:dyDescent="0.3">
      <c r="B136" s="34" t="s">
        <v>280</v>
      </c>
      <c r="C136" s="34" t="s">
        <v>281</v>
      </c>
      <c r="D136" s="34" t="s">
        <v>250</v>
      </c>
      <c r="E136" s="60"/>
      <c r="F136" s="426"/>
      <c r="G136" s="323"/>
      <c r="H136" s="323"/>
      <c r="I136" s="323"/>
      <c r="J136" s="323"/>
      <c r="K136" s="323"/>
      <c r="L136" s="323"/>
    </row>
    <row r="137" spans="1:13" s="339" customFormat="1" ht="68.45" customHeight="1" x14ac:dyDescent="0.25">
      <c r="A137" s="343"/>
      <c r="B137" s="29" t="s">
        <v>87</v>
      </c>
      <c r="C137" s="29" t="s">
        <v>88</v>
      </c>
      <c r="D137" s="29" t="s">
        <v>89</v>
      </c>
      <c r="E137" s="94" t="s">
        <v>577</v>
      </c>
      <c r="F137" s="429" t="s">
        <v>572</v>
      </c>
      <c r="G137" s="347">
        <v>44670</v>
      </c>
      <c r="H137" s="347">
        <v>12816</v>
      </c>
      <c r="I137" s="347">
        <v>0</v>
      </c>
      <c r="J137" s="347"/>
      <c r="K137" s="347"/>
      <c r="L137" s="347"/>
    </row>
    <row r="138" spans="1:13" ht="40.5" hidden="1" customHeight="1" x14ac:dyDescent="0.3">
      <c r="B138" s="34" t="s">
        <v>357</v>
      </c>
      <c r="C138" s="34" t="s">
        <v>259</v>
      </c>
      <c r="D138" s="34"/>
      <c r="E138" s="60"/>
      <c r="F138" s="426" t="s">
        <v>356</v>
      </c>
      <c r="G138" s="323"/>
      <c r="H138" s="323"/>
      <c r="I138" s="323"/>
      <c r="J138" s="321"/>
      <c r="K138" s="323"/>
      <c r="L138" s="323"/>
    </row>
    <row r="139" spans="1:13" ht="34.15" hidden="1" customHeight="1" x14ac:dyDescent="0.3">
      <c r="B139" s="34" t="s">
        <v>242</v>
      </c>
      <c r="C139" s="34" t="s">
        <v>358</v>
      </c>
      <c r="D139" s="34" t="s">
        <v>154</v>
      </c>
      <c r="E139" s="60"/>
      <c r="F139" s="426" t="s">
        <v>483</v>
      </c>
      <c r="G139" s="323"/>
      <c r="H139" s="323"/>
      <c r="I139" s="323"/>
      <c r="J139" s="321"/>
      <c r="K139" s="323"/>
      <c r="L139" s="323"/>
    </row>
    <row r="140" spans="1:13" ht="75" hidden="1" x14ac:dyDescent="0.3">
      <c r="B140" s="34" t="s">
        <v>379</v>
      </c>
      <c r="C140" s="34" t="s">
        <v>180</v>
      </c>
      <c r="D140" s="34" t="s">
        <v>181</v>
      </c>
      <c r="E140" s="35" t="s">
        <v>182</v>
      </c>
      <c r="F140" s="426" t="s">
        <v>482</v>
      </c>
      <c r="G140" s="323"/>
      <c r="H140" s="323"/>
      <c r="I140" s="323"/>
      <c r="J140" s="321"/>
      <c r="K140" s="323"/>
      <c r="L140" s="323"/>
    </row>
    <row r="141" spans="1:13" ht="93.75" hidden="1" x14ac:dyDescent="0.3">
      <c r="B141" s="34" t="s">
        <v>114</v>
      </c>
      <c r="C141" s="34" t="s">
        <v>115</v>
      </c>
      <c r="D141" s="34" t="s">
        <v>48</v>
      </c>
      <c r="E141" s="35" t="s">
        <v>116</v>
      </c>
      <c r="F141" s="426" t="s">
        <v>382</v>
      </c>
      <c r="G141" s="323"/>
      <c r="H141" s="323"/>
      <c r="I141" s="323"/>
      <c r="J141" s="321"/>
      <c r="K141" s="323"/>
      <c r="L141" s="323"/>
    </row>
    <row r="142" spans="1:13" ht="112.5" hidden="1" x14ac:dyDescent="0.3">
      <c r="B142" s="34" t="s">
        <v>380</v>
      </c>
      <c r="C142" s="34" t="s">
        <v>274</v>
      </c>
      <c r="D142" s="34" t="s">
        <v>48</v>
      </c>
      <c r="E142" s="60" t="s">
        <v>275</v>
      </c>
      <c r="F142" s="426" t="s">
        <v>381</v>
      </c>
      <c r="G142" s="323"/>
      <c r="H142" s="323"/>
      <c r="I142" s="323"/>
      <c r="J142" s="321"/>
      <c r="K142" s="323"/>
      <c r="L142" s="323"/>
    </row>
    <row r="143" spans="1:13" s="320" customFormat="1" ht="44.45" customHeight="1" x14ac:dyDescent="0.3">
      <c r="A143" s="318"/>
      <c r="B143" s="112"/>
      <c r="C143" s="112"/>
      <c r="D143" s="112"/>
      <c r="E143" s="112" t="s">
        <v>7</v>
      </c>
      <c r="F143" s="427"/>
      <c r="G143" s="322">
        <f>G134+G114+G98+G94+G53</f>
        <v>27435167</v>
      </c>
      <c r="H143" s="322">
        <f>H134+H114+H98+H94+H53</f>
        <v>8743753</v>
      </c>
      <c r="I143" s="322">
        <f>I134+I114+I98+I94+I53</f>
        <v>4050689.69</v>
      </c>
      <c r="J143" s="322">
        <f>J134+J114+J109+J98+J96+J94+J53</f>
        <v>1205410</v>
      </c>
      <c r="K143" s="322">
        <f>K134+K114+K109+K98+K96+K94+K53</f>
        <v>1205410</v>
      </c>
      <c r="L143" s="322">
        <f>L134+L114+L109+L98+L96+L94+L53</f>
        <v>0</v>
      </c>
      <c r="M143" s="322">
        <f>M114+M98+M96+M53+M94+M124+M109</f>
        <v>0</v>
      </c>
    </row>
    <row r="144" spans="1:13" s="320" customFormat="1" ht="56.25" customHeight="1" x14ac:dyDescent="0.3">
      <c r="A144" s="318"/>
      <c r="B144" s="39" t="s">
        <v>236</v>
      </c>
      <c r="C144" s="112"/>
      <c r="D144" s="112"/>
      <c r="E144" s="326" t="s">
        <v>235</v>
      </c>
      <c r="F144" s="427"/>
      <c r="G144" s="83"/>
      <c r="H144" s="83"/>
      <c r="I144" s="83"/>
      <c r="J144" s="83"/>
      <c r="K144" s="83"/>
      <c r="L144" s="83"/>
    </row>
    <row r="145" spans="1:12" s="320" customFormat="1" ht="75" hidden="1" customHeight="1" x14ac:dyDescent="0.3">
      <c r="A145" s="318"/>
      <c r="B145" s="34"/>
      <c r="C145" s="34"/>
      <c r="D145" s="34"/>
      <c r="E145" s="35"/>
      <c r="F145" s="427" t="s">
        <v>349</v>
      </c>
      <c r="G145" s="83">
        <f>G146+G147</f>
        <v>0</v>
      </c>
      <c r="H145" s="83">
        <f>H146+H147</f>
        <v>0</v>
      </c>
      <c r="I145" s="83">
        <f>I146+I147</f>
        <v>0</v>
      </c>
      <c r="J145" s="83"/>
      <c r="K145" s="83"/>
      <c r="L145" s="83"/>
    </row>
    <row r="146" spans="1:12" s="320" customFormat="1" ht="73.5" hidden="1" customHeight="1" x14ac:dyDescent="0.3">
      <c r="A146" s="318"/>
      <c r="B146" s="34" t="s">
        <v>400</v>
      </c>
      <c r="C146" s="34" t="s">
        <v>384</v>
      </c>
      <c r="D146" s="34" t="s">
        <v>371</v>
      </c>
      <c r="E146" s="35" t="s">
        <v>394</v>
      </c>
      <c r="F146" s="425" t="s">
        <v>399</v>
      </c>
      <c r="G146" s="167"/>
      <c r="H146" s="167"/>
      <c r="I146" s="167"/>
      <c r="J146" s="83"/>
      <c r="K146" s="83"/>
      <c r="L146" s="83"/>
    </row>
    <row r="147" spans="1:12" s="320" customFormat="1" ht="102" hidden="1" customHeight="1" x14ac:dyDescent="0.3">
      <c r="A147" s="318"/>
      <c r="B147" s="39" t="s">
        <v>309</v>
      </c>
      <c r="C147" s="40">
        <v>3111</v>
      </c>
      <c r="D147" s="40">
        <v>1040</v>
      </c>
      <c r="E147" s="44" t="s">
        <v>310</v>
      </c>
      <c r="F147" s="425" t="s">
        <v>399</v>
      </c>
      <c r="G147" s="167"/>
      <c r="H147" s="167"/>
      <c r="I147" s="167"/>
      <c r="J147" s="83"/>
      <c r="K147" s="83"/>
      <c r="L147" s="83"/>
    </row>
    <row r="148" spans="1:12" s="320" customFormat="1" ht="50.45" customHeight="1" x14ac:dyDescent="0.3">
      <c r="A148" s="318"/>
      <c r="B148" s="39"/>
      <c r="C148" s="40"/>
      <c r="D148" s="40"/>
      <c r="E148" s="44"/>
      <c r="F148" s="427" t="s">
        <v>564</v>
      </c>
      <c r="G148" s="322">
        <f>G161+G162</f>
        <v>1953200</v>
      </c>
      <c r="H148" s="322">
        <f>H161+H162</f>
        <v>459600</v>
      </c>
      <c r="I148" s="322">
        <f>I161+I162</f>
        <v>306222.42</v>
      </c>
      <c r="J148" s="322">
        <f>J150+J151+J152+J154+J155+J157</f>
        <v>0</v>
      </c>
      <c r="K148" s="322">
        <f>K150+K151+K152+K154+K155+K157</f>
        <v>0</v>
      </c>
      <c r="L148" s="322">
        <f>L150+L151+L152+L154+L155+L157</f>
        <v>0</v>
      </c>
    </row>
    <row r="149" spans="1:12" s="320" customFormat="1" ht="118.5" hidden="1" customHeight="1" x14ac:dyDescent="0.3">
      <c r="A149" s="318"/>
      <c r="B149" s="39" t="s">
        <v>309</v>
      </c>
      <c r="C149" s="40">
        <v>3111</v>
      </c>
      <c r="D149" s="40">
        <v>1040</v>
      </c>
      <c r="E149" s="44" t="s">
        <v>310</v>
      </c>
      <c r="F149" s="425" t="s">
        <v>477</v>
      </c>
      <c r="G149" s="323"/>
      <c r="H149" s="323"/>
      <c r="I149" s="323"/>
      <c r="J149" s="167"/>
      <c r="K149" s="167"/>
      <c r="L149" s="167"/>
    </row>
    <row r="150" spans="1:12" s="320" customFormat="1" ht="68.25" hidden="1" customHeight="1" x14ac:dyDescent="0.3">
      <c r="A150" s="318"/>
      <c r="B150" s="39" t="s">
        <v>419</v>
      </c>
      <c r="C150" s="40">
        <v>3112</v>
      </c>
      <c r="D150" s="40">
        <v>1040</v>
      </c>
      <c r="E150" s="44" t="s">
        <v>460</v>
      </c>
      <c r="F150" s="425" t="s">
        <v>237</v>
      </c>
      <c r="G150" s="323"/>
      <c r="H150" s="323"/>
      <c r="I150" s="323"/>
      <c r="J150" s="167"/>
      <c r="K150" s="167"/>
      <c r="L150" s="167"/>
    </row>
    <row r="151" spans="1:12" s="320" customFormat="1" ht="93" hidden="1" customHeight="1" x14ac:dyDescent="0.3">
      <c r="A151" s="318"/>
      <c r="B151" s="39" t="s">
        <v>419</v>
      </c>
      <c r="C151" s="40">
        <v>3112</v>
      </c>
      <c r="D151" s="40">
        <v>1040</v>
      </c>
      <c r="E151" s="44" t="s">
        <v>460</v>
      </c>
      <c r="F151" s="425" t="s">
        <v>282</v>
      </c>
      <c r="G151" s="323"/>
      <c r="H151" s="323"/>
      <c r="I151" s="323"/>
      <c r="J151" s="167"/>
      <c r="K151" s="167"/>
      <c r="L151" s="167"/>
    </row>
    <row r="152" spans="1:12" s="320" customFormat="1" ht="39.75" hidden="1" customHeight="1" x14ac:dyDescent="0.3">
      <c r="A152" s="318"/>
      <c r="B152" s="39" t="s">
        <v>420</v>
      </c>
      <c r="C152" s="40"/>
      <c r="D152" s="40"/>
      <c r="E152" s="112"/>
      <c r="F152" s="425" t="s">
        <v>311</v>
      </c>
      <c r="G152" s="323"/>
      <c r="H152" s="323"/>
      <c r="I152" s="323"/>
      <c r="J152" s="167"/>
      <c r="K152" s="167"/>
      <c r="L152" s="167"/>
    </row>
    <row r="153" spans="1:12" s="320" customFormat="1" ht="43.5" hidden="1" customHeight="1" x14ac:dyDescent="0.3">
      <c r="A153" s="318"/>
      <c r="B153" s="39"/>
      <c r="C153" s="40"/>
      <c r="D153" s="40"/>
      <c r="E153" s="112"/>
      <c r="F153" s="425"/>
      <c r="G153" s="323"/>
      <c r="H153" s="323"/>
      <c r="I153" s="323"/>
      <c r="J153" s="167"/>
      <c r="K153" s="167"/>
      <c r="L153" s="167"/>
    </row>
    <row r="154" spans="1:12" s="320" customFormat="1" ht="41.25" hidden="1" customHeight="1" x14ac:dyDescent="0.3">
      <c r="A154" s="318"/>
      <c r="B154" s="39" t="s">
        <v>421</v>
      </c>
      <c r="C154" s="40"/>
      <c r="D154" s="112"/>
      <c r="E154" s="112"/>
      <c r="F154" s="425"/>
      <c r="G154" s="167"/>
      <c r="H154" s="167"/>
      <c r="I154" s="167"/>
      <c r="J154" s="167"/>
      <c r="K154" s="167"/>
      <c r="L154" s="167"/>
    </row>
    <row r="155" spans="1:12" s="320" customFormat="1" ht="34.5" hidden="1" customHeight="1" x14ac:dyDescent="0.3">
      <c r="A155" s="318"/>
      <c r="B155" s="39" t="s">
        <v>422</v>
      </c>
      <c r="C155" s="40"/>
      <c r="D155" s="112"/>
      <c r="E155" s="112"/>
      <c r="F155" s="425"/>
      <c r="G155" s="167"/>
      <c r="H155" s="167"/>
      <c r="I155" s="167"/>
      <c r="J155" s="167"/>
      <c r="K155" s="167"/>
      <c r="L155" s="167"/>
    </row>
    <row r="156" spans="1:12" s="320" customFormat="1" ht="151.5" hidden="1" customHeight="1" x14ac:dyDescent="0.3">
      <c r="A156" s="318"/>
      <c r="B156" s="39" t="s">
        <v>423</v>
      </c>
      <c r="C156" s="40">
        <v>3111</v>
      </c>
      <c r="D156" s="40">
        <v>1040</v>
      </c>
      <c r="E156" s="44" t="s">
        <v>310</v>
      </c>
      <c r="F156" s="427" t="s">
        <v>233</v>
      </c>
      <c r="G156" s="167"/>
      <c r="H156" s="167"/>
      <c r="I156" s="167"/>
      <c r="J156" s="83">
        <f>J158</f>
        <v>0</v>
      </c>
      <c r="K156" s="83">
        <f>K158</f>
        <v>0</v>
      </c>
      <c r="L156" s="83">
        <f>L158</f>
        <v>0</v>
      </c>
    </row>
    <row r="157" spans="1:12" s="320" customFormat="1" ht="161.25" hidden="1" customHeight="1" x14ac:dyDescent="0.3">
      <c r="A157" s="318"/>
      <c r="B157" s="39" t="s">
        <v>424</v>
      </c>
      <c r="C157" s="40">
        <v>7691</v>
      </c>
      <c r="D157" s="40"/>
      <c r="E157" s="44" t="s">
        <v>255</v>
      </c>
      <c r="F157" s="425" t="s">
        <v>558</v>
      </c>
      <c r="G157" s="167"/>
      <c r="H157" s="167"/>
      <c r="I157" s="167"/>
      <c r="J157" s="323"/>
      <c r="K157" s="323"/>
      <c r="L157" s="83"/>
    </row>
    <row r="158" spans="1:12" s="320" customFormat="1" ht="69" hidden="1" customHeight="1" x14ac:dyDescent="0.3">
      <c r="A158" s="318"/>
      <c r="B158" s="39"/>
      <c r="C158" s="112"/>
      <c r="D158" s="112"/>
      <c r="E158" s="112"/>
      <c r="F158" s="427" t="s">
        <v>354</v>
      </c>
      <c r="G158" s="322">
        <f>G159</f>
        <v>0</v>
      </c>
      <c r="H158" s="322">
        <f>H159</f>
        <v>0</v>
      </c>
      <c r="I158" s="322">
        <f>I159</f>
        <v>0</v>
      </c>
      <c r="J158" s="322">
        <f>J160</f>
        <v>0</v>
      </c>
      <c r="K158" s="322">
        <f>K160</f>
        <v>0</v>
      </c>
      <c r="L158" s="322">
        <f>L160</f>
        <v>0</v>
      </c>
    </row>
    <row r="159" spans="1:12" s="320" customFormat="1" ht="69" hidden="1" customHeight="1" x14ac:dyDescent="0.3">
      <c r="A159" s="318"/>
      <c r="B159" s="39" t="s">
        <v>309</v>
      </c>
      <c r="C159" s="112"/>
      <c r="D159" s="112"/>
      <c r="E159" s="112"/>
      <c r="F159" s="425" t="s">
        <v>522</v>
      </c>
      <c r="G159" s="323"/>
      <c r="H159" s="323"/>
      <c r="I159" s="323"/>
      <c r="J159" s="322"/>
      <c r="K159" s="322"/>
      <c r="L159" s="322"/>
    </row>
    <row r="160" spans="1:12" s="320" customFormat="1" ht="45" hidden="1" customHeight="1" x14ac:dyDescent="0.3">
      <c r="A160" s="318"/>
      <c r="B160" s="112"/>
      <c r="C160" s="112"/>
      <c r="D160" s="112"/>
      <c r="E160" s="112"/>
      <c r="F160" s="425" t="s">
        <v>418</v>
      </c>
      <c r="G160" s="167"/>
      <c r="H160" s="167"/>
      <c r="I160" s="167"/>
      <c r="J160" s="323"/>
      <c r="K160" s="323"/>
      <c r="L160" s="323"/>
    </row>
    <row r="161" spans="1:12" s="354" customFormat="1" ht="106.9" customHeight="1" x14ac:dyDescent="0.25">
      <c r="A161" s="353"/>
      <c r="B161" s="97" t="s">
        <v>309</v>
      </c>
      <c r="C161" s="97" t="s">
        <v>565</v>
      </c>
      <c r="D161" s="97" t="s">
        <v>154</v>
      </c>
      <c r="E161" s="25" t="s">
        <v>566</v>
      </c>
      <c r="F161" s="434" t="s">
        <v>596</v>
      </c>
      <c r="G161" s="341">
        <v>1825700</v>
      </c>
      <c r="H161" s="341">
        <v>423600</v>
      </c>
      <c r="I161" s="347">
        <v>299742.42</v>
      </c>
      <c r="J161" s="347"/>
      <c r="K161" s="347"/>
      <c r="L161" s="347"/>
    </row>
    <row r="162" spans="1:12" s="354" customFormat="1" ht="50.45" customHeight="1" x14ac:dyDescent="0.25">
      <c r="A162" s="353"/>
      <c r="B162" s="97" t="s">
        <v>419</v>
      </c>
      <c r="C162" s="97" t="s">
        <v>567</v>
      </c>
      <c r="D162" s="97" t="s">
        <v>154</v>
      </c>
      <c r="E162" s="25" t="s">
        <v>460</v>
      </c>
      <c r="F162" s="434" t="s">
        <v>597</v>
      </c>
      <c r="G162" s="341">
        <v>127500</v>
      </c>
      <c r="H162" s="341">
        <v>36000</v>
      </c>
      <c r="I162" s="341">
        <v>6480</v>
      </c>
      <c r="J162" s="347"/>
      <c r="K162" s="347"/>
      <c r="L162" s="347"/>
    </row>
    <row r="163" spans="1:12" s="320" customFormat="1" ht="33" customHeight="1" x14ac:dyDescent="0.3">
      <c r="A163" s="318"/>
      <c r="B163" s="112"/>
      <c r="C163" s="112"/>
      <c r="D163" s="112"/>
      <c r="E163" s="401" t="s">
        <v>238</v>
      </c>
      <c r="F163" s="427"/>
      <c r="G163" s="322">
        <f t="shared" ref="G163:L163" si="9">G148+G145+G158</f>
        <v>1953200</v>
      </c>
      <c r="H163" s="322">
        <f t="shared" si="9"/>
        <v>459600</v>
      </c>
      <c r="I163" s="322">
        <f t="shared" si="9"/>
        <v>306222.42</v>
      </c>
      <c r="J163" s="322">
        <f t="shared" si="9"/>
        <v>0</v>
      </c>
      <c r="K163" s="322">
        <f t="shared" si="9"/>
        <v>0</v>
      </c>
      <c r="L163" s="322">
        <f t="shared" si="9"/>
        <v>0</v>
      </c>
    </row>
    <row r="164" spans="1:12" ht="81" customHeight="1" x14ac:dyDescent="0.3">
      <c r="B164" s="98">
        <v>1000000</v>
      </c>
      <c r="C164" s="400"/>
      <c r="D164" s="400"/>
      <c r="E164" s="398" t="s">
        <v>146</v>
      </c>
      <c r="F164" s="425"/>
      <c r="G164" s="167"/>
      <c r="H164" s="167"/>
      <c r="I164" s="321"/>
      <c r="J164" s="321"/>
      <c r="K164" s="321"/>
      <c r="L164" s="321"/>
    </row>
    <row r="165" spans="1:12" ht="75" hidden="1" x14ac:dyDescent="0.3">
      <c r="B165" s="402">
        <v>1010000</v>
      </c>
      <c r="C165" s="400"/>
      <c r="D165" s="400"/>
      <c r="E165" s="35" t="s">
        <v>146</v>
      </c>
      <c r="F165" s="425"/>
      <c r="G165" s="167"/>
      <c r="H165" s="167"/>
      <c r="I165" s="321"/>
      <c r="J165" s="321"/>
      <c r="K165" s="321"/>
      <c r="L165" s="321"/>
    </row>
    <row r="166" spans="1:12" ht="55.15" customHeight="1" x14ac:dyDescent="0.3">
      <c r="B166" s="40"/>
      <c r="C166" s="40"/>
      <c r="D166" s="40"/>
      <c r="E166" s="40"/>
      <c r="F166" s="427" t="s">
        <v>573</v>
      </c>
      <c r="G166" s="83">
        <f t="shared" ref="G166:L166" si="10">G168</f>
        <v>159500</v>
      </c>
      <c r="H166" s="83">
        <f t="shared" si="10"/>
        <v>64000</v>
      </c>
      <c r="I166" s="83">
        <f t="shared" si="10"/>
        <v>0</v>
      </c>
      <c r="J166" s="83">
        <f t="shared" si="10"/>
        <v>0</v>
      </c>
      <c r="K166" s="83">
        <f t="shared" si="10"/>
        <v>0</v>
      </c>
      <c r="L166" s="83">
        <f t="shared" si="10"/>
        <v>0</v>
      </c>
    </row>
    <row r="167" spans="1:12" ht="78" hidden="1" customHeight="1" x14ac:dyDescent="0.3">
      <c r="B167" s="34" t="s">
        <v>152</v>
      </c>
      <c r="C167" s="34" t="s">
        <v>153</v>
      </c>
      <c r="D167" s="34" t="s">
        <v>154</v>
      </c>
      <c r="E167" s="35" t="s">
        <v>155</v>
      </c>
      <c r="F167" s="425" t="s">
        <v>147</v>
      </c>
      <c r="G167" s="323"/>
      <c r="H167" s="323"/>
      <c r="I167" s="323"/>
      <c r="J167" s="321"/>
      <c r="K167" s="321"/>
      <c r="L167" s="321"/>
    </row>
    <row r="168" spans="1:12" s="339" customFormat="1" ht="48.6" customHeight="1" x14ac:dyDescent="0.25">
      <c r="A168" s="343"/>
      <c r="B168" s="97" t="s">
        <v>152</v>
      </c>
      <c r="C168" s="97" t="s">
        <v>153</v>
      </c>
      <c r="D168" s="97" t="s">
        <v>154</v>
      </c>
      <c r="E168" s="161" t="s">
        <v>155</v>
      </c>
      <c r="F168" s="434"/>
      <c r="G168" s="347">
        <v>159500</v>
      </c>
      <c r="H168" s="347">
        <v>64000</v>
      </c>
      <c r="I168" s="341"/>
      <c r="J168" s="346"/>
      <c r="K168" s="346"/>
      <c r="L168" s="346"/>
    </row>
    <row r="169" spans="1:12" ht="61.5" hidden="1" customHeight="1" x14ac:dyDescent="0.3">
      <c r="B169" s="34"/>
      <c r="C169" s="34"/>
      <c r="D169" s="34"/>
      <c r="E169" s="35"/>
      <c r="F169" s="425"/>
      <c r="G169" s="323"/>
      <c r="H169" s="323"/>
      <c r="I169" s="323"/>
      <c r="J169" s="321"/>
      <c r="K169" s="321"/>
      <c r="L169" s="321"/>
    </row>
    <row r="170" spans="1:12" s="320" customFormat="1" ht="56.25" customHeight="1" x14ac:dyDescent="0.3">
      <c r="A170" s="318"/>
      <c r="B170" s="112"/>
      <c r="C170" s="112"/>
      <c r="D170" s="112"/>
      <c r="E170" s="112"/>
      <c r="F170" s="427" t="s">
        <v>291</v>
      </c>
      <c r="G170" s="83">
        <f t="shared" ref="G170:L170" si="11">G171+G173+G174+G175+G176+G177</f>
        <v>1689570</v>
      </c>
      <c r="H170" s="83">
        <f t="shared" si="11"/>
        <v>689570</v>
      </c>
      <c r="I170" s="83">
        <f t="shared" si="11"/>
        <v>180290</v>
      </c>
      <c r="J170" s="83">
        <f t="shared" si="11"/>
        <v>500000</v>
      </c>
      <c r="K170" s="83">
        <f t="shared" si="11"/>
        <v>500000</v>
      </c>
      <c r="L170" s="83">
        <f t="shared" si="11"/>
        <v>0</v>
      </c>
    </row>
    <row r="171" spans="1:12" s="339" customFormat="1" ht="48.6" customHeight="1" x14ac:dyDescent="0.25">
      <c r="A171" s="343"/>
      <c r="B171" s="101" t="s">
        <v>148</v>
      </c>
      <c r="C171" s="101" t="s">
        <v>149</v>
      </c>
      <c r="D171" s="101" t="s">
        <v>150</v>
      </c>
      <c r="E171" s="94" t="s">
        <v>151</v>
      </c>
      <c r="F171" s="440" t="s">
        <v>598</v>
      </c>
      <c r="G171" s="355">
        <v>1190800</v>
      </c>
      <c r="H171" s="355">
        <v>190800</v>
      </c>
      <c r="I171" s="355">
        <v>126400</v>
      </c>
      <c r="J171" s="356"/>
      <c r="K171" s="356"/>
      <c r="L171" s="356"/>
    </row>
    <row r="172" spans="1:12" s="339" customFormat="1" ht="86.25" hidden="1" customHeight="1" x14ac:dyDescent="0.25">
      <c r="A172" s="343"/>
      <c r="B172" s="1"/>
      <c r="C172" s="1"/>
      <c r="D172" s="1"/>
      <c r="E172" s="1"/>
      <c r="F172" s="434" t="s">
        <v>461</v>
      </c>
      <c r="G172" s="347"/>
      <c r="H172" s="347"/>
      <c r="I172" s="347"/>
      <c r="J172" s="346"/>
      <c r="K172" s="346"/>
      <c r="L172" s="346"/>
    </row>
    <row r="173" spans="1:12" s="339" customFormat="1" ht="34.5" hidden="1" customHeight="1" x14ac:dyDescent="0.25">
      <c r="A173" s="343"/>
      <c r="B173" s="1"/>
      <c r="C173" s="1"/>
      <c r="D173" s="1"/>
      <c r="E173" s="1"/>
      <c r="F173" s="434"/>
      <c r="G173" s="347"/>
      <c r="H173" s="347"/>
      <c r="I173" s="347"/>
      <c r="J173" s="346"/>
      <c r="K173" s="346"/>
      <c r="L173" s="346"/>
    </row>
    <row r="174" spans="1:12" s="339" customFormat="1" ht="68.45" customHeight="1" x14ac:dyDescent="0.25">
      <c r="A174" s="343"/>
      <c r="B174" s="29" t="s">
        <v>156</v>
      </c>
      <c r="C174" s="29" t="s">
        <v>157</v>
      </c>
      <c r="D174" s="29" t="s">
        <v>158</v>
      </c>
      <c r="E174" s="31" t="s">
        <v>159</v>
      </c>
      <c r="F174" s="436" t="s">
        <v>462</v>
      </c>
      <c r="G174" s="347">
        <v>242280</v>
      </c>
      <c r="H174" s="347">
        <v>242280</v>
      </c>
      <c r="I174" s="347">
        <v>23150</v>
      </c>
      <c r="J174" s="346"/>
      <c r="K174" s="346"/>
      <c r="L174" s="346"/>
    </row>
    <row r="175" spans="1:12" s="339" customFormat="1" ht="54.6" customHeight="1" x14ac:dyDescent="0.25">
      <c r="A175" s="343"/>
      <c r="B175" s="29" t="s">
        <v>160</v>
      </c>
      <c r="C175" s="29" t="s">
        <v>161</v>
      </c>
      <c r="D175" s="29" t="s">
        <v>158</v>
      </c>
      <c r="E175" s="31" t="s">
        <v>162</v>
      </c>
      <c r="F175" s="436" t="s">
        <v>463</v>
      </c>
      <c r="G175" s="347">
        <v>97940</v>
      </c>
      <c r="H175" s="347">
        <v>97940</v>
      </c>
      <c r="I175" s="347">
        <v>30740</v>
      </c>
      <c r="J175" s="346"/>
      <c r="K175" s="346"/>
      <c r="L175" s="346"/>
    </row>
    <row r="176" spans="1:12" s="339" customFormat="1" ht="78" customHeight="1" x14ac:dyDescent="0.25">
      <c r="A176" s="343"/>
      <c r="B176" s="29" t="s">
        <v>163</v>
      </c>
      <c r="C176" s="29" t="s">
        <v>164</v>
      </c>
      <c r="D176" s="29" t="s">
        <v>158</v>
      </c>
      <c r="E176" s="31" t="s">
        <v>165</v>
      </c>
      <c r="F176" s="436" t="s">
        <v>478</v>
      </c>
      <c r="G176" s="347">
        <v>35950</v>
      </c>
      <c r="H176" s="347">
        <v>35950</v>
      </c>
      <c r="I176" s="347">
        <v>0</v>
      </c>
      <c r="J176" s="346"/>
      <c r="K176" s="346"/>
      <c r="L176" s="346"/>
    </row>
    <row r="177" spans="1:13" s="339" customFormat="1" ht="46.15" customHeight="1" x14ac:dyDescent="0.25">
      <c r="A177" s="343"/>
      <c r="B177" s="38">
        <v>1017622</v>
      </c>
      <c r="C177" s="38">
        <v>7622</v>
      </c>
      <c r="D177" s="38" t="s">
        <v>166</v>
      </c>
      <c r="E177" s="25" t="s">
        <v>167</v>
      </c>
      <c r="F177" s="434" t="s">
        <v>641</v>
      </c>
      <c r="G177" s="347">
        <v>122600</v>
      </c>
      <c r="H177" s="347">
        <v>122600</v>
      </c>
      <c r="I177" s="347">
        <v>0</v>
      </c>
      <c r="J177" s="347">
        <v>500000</v>
      </c>
      <c r="K177" s="347">
        <v>500000</v>
      </c>
      <c r="L177" s="347">
        <v>0</v>
      </c>
    </row>
    <row r="178" spans="1:13" ht="44.25" hidden="1" customHeight="1" x14ac:dyDescent="0.3">
      <c r="B178" s="39"/>
      <c r="C178" s="39"/>
      <c r="D178" s="39"/>
      <c r="E178" s="44"/>
      <c r="F178" s="427" t="s">
        <v>233</v>
      </c>
      <c r="G178" s="322">
        <f t="shared" ref="G178:L178" si="12">G180+G182+G183+G184+G179+G181</f>
        <v>0</v>
      </c>
      <c r="H178" s="322"/>
      <c r="I178" s="322">
        <f t="shared" si="12"/>
        <v>0</v>
      </c>
      <c r="J178" s="322">
        <f t="shared" si="12"/>
        <v>0</v>
      </c>
      <c r="K178" s="322">
        <f t="shared" si="12"/>
        <v>0</v>
      </c>
      <c r="L178" s="322">
        <f t="shared" si="12"/>
        <v>0</v>
      </c>
      <c r="M178" s="83">
        <f>M180+M182+M183+M184</f>
        <v>0</v>
      </c>
    </row>
    <row r="179" spans="1:13" ht="143.25" hidden="1" customHeight="1" x14ac:dyDescent="0.3">
      <c r="B179" s="39" t="s">
        <v>300</v>
      </c>
      <c r="C179" s="39" t="s">
        <v>302</v>
      </c>
      <c r="D179" s="39" t="s">
        <v>266</v>
      </c>
      <c r="E179" s="44" t="s">
        <v>301</v>
      </c>
      <c r="F179" s="425" t="s">
        <v>303</v>
      </c>
      <c r="G179" s="323"/>
      <c r="H179" s="323"/>
      <c r="I179" s="323"/>
      <c r="J179" s="83"/>
      <c r="K179" s="83"/>
      <c r="L179" s="83"/>
      <c r="M179" s="107"/>
    </row>
    <row r="180" spans="1:13" ht="70.5" hidden="1" customHeight="1" x14ac:dyDescent="0.3">
      <c r="B180" s="39" t="s">
        <v>156</v>
      </c>
      <c r="C180" s="39" t="s">
        <v>157</v>
      </c>
      <c r="D180" s="109" t="s">
        <v>158</v>
      </c>
      <c r="E180" s="35" t="s">
        <v>269</v>
      </c>
      <c r="F180" s="425" t="s">
        <v>304</v>
      </c>
      <c r="G180" s="323"/>
      <c r="H180" s="323"/>
      <c r="I180" s="323"/>
      <c r="J180" s="321"/>
      <c r="K180" s="321"/>
      <c r="L180" s="321"/>
    </row>
    <row r="181" spans="1:13" ht="70.5" hidden="1" customHeight="1" x14ac:dyDescent="0.3">
      <c r="B181" s="39" t="s">
        <v>160</v>
      </c>
      <c r="C181" s="39" t="s">
        <v>161</v>
      </c>
      <c r="D181" s="109" t="s">
        <v>158</v>
      </c>
      <c r="E181" s="35" t="s">
        <v>162</v>
      </c>
      <c r="F181" s="425" t="s">
        <v>307</v>
      </c>
      <c r="G181" s="323"/>
      <c r="H181" s="323"/>
      <c r="I181" s="323"/>
      <c r="J181" s="321"/>
      <c r="K181" s="321"/>
      <c r="L181" s="321"/>
    </row>
    <row r="182" spans="1:13" ht="33" hidden="1" customHeight="1" x14ac:dyDescent="0.3">
      <c r="B182" s="39" t="s">
        <v>270</v>
      </c>
      <c r="C182" s="39" t="s">
        <v>271</v>
      </c>
      <c r="D182" s="39" t="s">
        <v>158</v>
      </c>
      <c r="E182" s="44" t="s">
        <v>272</v>
      </c>
      <c r="F182" s="425" t="s">
        <v>305</v>
      </c>
      <c r="G182" s="323"/>
      <c r="H182" s="323"/>
      <c r="I182" s="323"/>
      <c r="J182" s="321"/>
      <c r="K182" s="321"/>
      <c r="L182" s="321"/>
    </row>
    <row r="183" spans="1:13" ht="45" hidden="1" customHeight="1" x14ac:dyDescent="0.3">
      <c r="B183" s="39" t="s">
        <v>148</v>
      </c>
      <c r="C183" s="39" t="s">
        <v>149</v>
      </c>
      <c r="D183" s="39" t="s">
        <v>150</v>
      </c>
      <c r="E183" s="44" t="s">
        <v>151</v>
      </c>
      <c r="F183" s="425" t="s">
        <v>306</v>
      </c>
      <c r="G183" s="167"/>
      <c r="H183" s="167"/>
      <c r="I183" s="323"/>
      <c r="J183" s="321"/>
      <c r="K183" s="321"/>
      <c r="L183" s="321"/>
    </row>
    <row r="184" spans="1:13" ht="13.5" hidden="1" customHeight="1" x14ac:dyDescent="0.3">
      <c r="B184" s="39" t="s">
        <v>277</v>
      </c>
      <c r="C184" s="39" t="s">
        <v>278</v>
      </c>
      <c r="D184" s="39" t="s">
        <v>166</v>
      </c>
      <c r="E184" s="44" t="s">
        <v>167</v>
      </c>
      <c r="F184" s="425" t="s">
        <v>279</v>
      </c>
      <c r="G184" s="167"/>
      <c r="H184" s="167"/>
      <c r="I184" s="323"/>
      <c r="J184" s="321"/>
      <c r="K184" s="321"/>
      <c r="L184" s="321"/>
    </row>
    <row r="185" spans="1:13" ht="63.75" hidden="1" customHeight="1" x14ac:dyDescent="0.3">
      <c r="B185" s="39"/>
      <c r="C185" s="39"/>
      <c r="D185" s="39"/>
      <c r="E185" s="44"/>
      <c r="F185" s="427" t="s">
        <v>354</v>
      </c>
      <c r="G185" s="323">
        <f t="shared" ref="G185:L185" si="13">G187+G188+G189+G190+G186</f>
        <v>0</v>
      </c>
      <c r="H185" s="323">
        <f t="shared" si="13"/>
        <v>0</v>
      </c>
      <c r="I185" s="323">
        <f t="shared" si="13"/>
        <v>0</v>
      </c>
      <c r="J185" s="323">
        <f t="shared" si="13"/>
        <v>0</v>
      </c>
      <c r="K185" s="323">
        <f t="shared" si="13"/>
        <v>0</v>
      </c>
      <c r="L185" s="323">
        <f t="shared" si="13"/>
        <v>0</v>
      </c>
    </row>
    <row r="186" spans="1:13" ht="45" hidden="1" customHeight="1" x14ac:dyDescent="0.3">
      <c r="B186" s="39" t="s">
        <v>361</v>
      </c>
      <c r="C186" s="39" t="s">
        <v>367</v>
      </c>
      <c r="D186" s="39"/>
      <c r="E186" s="44"/>
      <c r="F186" s="425" t="s">
        <v>465</v>
      </c>
      <c r="G186" s="323"/>
      <c r="H186" s="323"/>
      <c r="I186" s="323"/>
      <c r="J186" s="323"/>
      <c r="K186" s="323"/>
      <c r="L186" s="323"/>
    </row>
    <row r="187" spans="1:13" ht="84.75" hidden="1" customHeight="1" x14ac:dyDescent="0.3">
      <c r="B187" s="39" t="s">
        <v>148</v>
      </c>
      <c r="C187" s="39" t="s">
        <v>149</v>
      </c>
      <c r="D187" s="39" t="s">
        <v>150</v>
      </c>
      <c r="E187" s="44" t="s">
        <v>151</v>
      </c>
      <c r="F187" s="425" t="s">
        <v>464</v>
      </c>
      <c r="G187" s="323"/>
      <c r="H187" s="323"/>
      <c r="I187" s="323"/>
      <c r="J187" s="323"/>
      <c r="K187" s="323"/>
      <c r="L187" s="323"/>
    </row>
    <row r="188" spans="1:13" ht="87" hidden="1" customHeight="1" x14ac:dyDescent="0.3">
      <c r="B188" s="39" t="s">
        <v>156</v>
      </c>
      <c r="C188" s="39" t="s">
        <v>157</v>
      </c>
      <c r="D188" s="39" t="s">
        <v>158</v>
      </c>
      <c r="E188" s="44" t="s">
        <v>466</v>
      </c>
      <c r="F188" s="425" t="s">
        <v>523</v>
      </c>
      <c r="G188" s="323"/>
      <c r="H188" s="323"/>
      <c r="I188" s="323"/>
      <c r="J188" s="321"/>
      <c r="K188" s="321"/>
      <c r="L188" s="321"/>
    </row>
    <row r="189" spans="1:13" ht="72" hidden="1" customHeight="1" x14ac:dyDescent="0.3">
      <c r="B189" s="39" t="s">
        <v>160</v>
      </c>
      <c r="C189" s="39" t="s">
        <v>161</v>
      </c>
      <c r="D189" s="39" t="s">
        <v>158</v>
      </c>
      <c r="E189" s="44" t="s">
        <v>162</v>
      </c>
      <c r="F189" s="425" t="s">
        <v>524</v>
      </c>
      <c r="G189" s="323"/>
      <c r="H189" s="323"/>
      <c r="I189" s="323"/>
      <c r="J189" s="321"/>
      <c r="K189" s="321"/>
      <c r="L189" s="321"/>
    </row>
    <row r="190" spans="1:13" ht="49.5" hidden="1" customHeight="1" x14ac:dyDescent="0.3">
      <c r="B190" s="39" t="s">
        <v>277</v>
      </c>
      <c r="C190" s="39" t="s">
        <v>278</v>
      </c>
      <c r="D190" s="39" t="s">
        <v>166</v>
      </c>
      <c r="E190" s="44" t="s">
        <v>167</v>
      </c>
      <c r="F190" s="425" t="s">
        <v>525</v>
      </c>
      <c r="G190" s="323"/>
      <c r="H190" s="323"/>
      <c r="I190" s="323"/>
      <c r="J190" s="321"/>
      <c r="K190" s="321"/>
      <c r="L190" s="321"/>
    </row>
    <row r="191" spans="1:13" ht="70.5" hidden="1" customHeight="1" x14ac:dyDescent="0.3">
      <c r="B191" s="39"/>
      <c r="C191" s="39"/>
      <c r="D191" s="39"/>
      <c r="E191" s="44"/>
      <c r="F191" s="427" t="s">
        <v>349</v>
      </c>
      <c r="G191" s="322">
        <f t="shared" ref="G191:L191" si="14">G193+G194+G195+G196+G197+G198+G192</f>
        <v>0</v>
      </c>
      <c r="H191" s="322">
        <f t="shared" si="14"/>
        <v>0</v>
      </c>
      <c r="I191" s="322">
        <f>I193+I194+I195+I196+I197+I198+I192</f>
        <v>0</v>
      </c>
      <c r="J191" s="322">
        <f t="shared" si="14"/>
        <v>0</v>
      </c>
      <c r="K191" s="322">
        <f t="shared" si="14"/>
        <v>0</v>
      </c>
      <c r="L191" s="322">
        <f t="shared" si="14"/>
        <v>0</v>
      </c>
    </row>
    <row r="192" spans="1:13" ht="73.5" hidden="1" customHeight="1" x14ac:dyDescent="0.3">
      <c r="B192" s="34" t="s">
        <v>386</v>
      </c>
      <c r="C192" s="34" t="s">
        <v>384</v>
      </c>
      <c r="D192" s="34" t="s">
        <v>371</v>
      </c>
      <c r="E192" s="35" t="s">
        <v>394</v>
      </c>
      <c r="F192" s="426" t="s">
        <v>359</v>
      </c>
      <c r="G192" s="323"/>
      <c r="H192" s="323"/>
      <c r="I192" s="323"/>
      <c r="J192" s="321"/>
      <c r="K192" s="321"/>
      <c r="L192" s="321"/>
    </row>
    <row r="193" spans="1:13" ht="104.25" hidden="1" customHeight="1" x14ac:dyDescent="0.3">
      <c r="B193" s="39" t="s">
        <v>300</v>
      </c>
      <c r="C193" s="39" t="s">
        <v>302</v>
      </c>
      <c r="D193" s="39" t="s">
        <v>266</v>
      </c>
      <c r="E193" s="44" t="s">
        <v>301</v>
      </c>
      <c r="F193" s="425" t="s">
        <v>368</v>
      </c>
      <c r="G193" s="323"/>
      <c r="H193" s="323"/>
      <c r="I193" s="323"/>
      <c r="J193" s="321"/>
      <c r="K193" s="321"/>
      <c r="L193" s="321"/>
    </row>
    <row r="194" spans="1:13" ht="43.5" hidden="1" customHeight="1" x14ac:dyDescent="0.3">
      <c r="B194" s="39" t="s">
        <v>363</v>
      </c>
      <c r="C194" s="39" t="s">
        <v>360</v>
      </c>
      <c r="D194" s="39" t="s">
        <v>473</v>
      </c>
      <c r="E194" s="44" t="s">
        <v>474</v>
      </c>
      <c r="F194" s="425" t="s">
        <v>368</v>
      </c>
      <c r="G194" s="323"/>
      <c r="H194" s="323"/>
      <c r="I194" s="323"/>
      <c r="J194" s="321"/>
      <c r="K194" s="321"/>
      <c r="L194" s="321"/>
    </row>
    <row r="195" spans="1:13" ht="43.5" hidden="1" customHeight="1" x14ac:dyDescent="0.3">
      <c r="B195" s="39" t="s">
        <v>361</v>
      </c>
      <c r="C195" s="39" t="s">
        <v>367</v>
      </c>
      <c r="D195" s="39" t="s">
        <v>473</v>
      </c>
      <c r="E195" s="44" t="s">
        <v>472</v>
      </c>
      <c r="F195" s="425" t="s">
        <v>368</v>
      </c>
      <c r="G195" s="323"/>
      <c r="H195" s="323"/>
      <c r="I195" s="323"/>
      <c r="J195" s="321"/>
      <c r="K195" s="321"/>
      <c r="L195" s="321"/>
    </row>
    <row r="196" spans="1:13" ht="81.75" hidden="1" customHeight="1" x14ac:dyDescent="0.3">
      <c r="B196" s="39" t="s">
        <v>364</v>
      </c>
      <c r="C196" s="39" t="s">
        <v>366</v>
      </c>
      <c r="D196" s="39" t="s">
        <v>471</v>
      </c>
      <c r="E196" s="44" t="s">
        <v>470</v>
      </c>
      <c r="F196" s="425" t="s">
        <v>368</v>
      </c>
      <c r="G196" s="323"/>
      <c r="H196" s="323"/>
      <c r="I196" s="323"/>
      <c r="J196" s="321"/>
      <c r="K196" s="321"/>
      <c r="L196" s="321"/>
    </row>
    <row r="197" spans="1:13" ht="75.75" hidden="1" customHeight="1" x14ac:dyDescent="0.3">
      <c r="B197" s="39" t="s">
        <v>362</v>
      </c>
      <c r="C197" s="39" t="s">
        <v>365</v>
      </c>
      <c r="D197" s="39" t="s">
        <v>150</v>
      </c>
      <c r="E197" s="44" t="s">
        <v>469</v>
      </c>
      <c r="F197" s="425" t="s">
        <v>368</v>
      </c>
      <c r="G197" s="323"/>
      <c r="H197" s="323"/>
      <c r="I197" s="323"/>
      <c r="J197" s="321"/>
      <c r="K197" s="321"/>
      <c r="L197" s="321"/>
    </row>
    <row r="198" spans="1:13" ht="88.5" hidden="1" customHeight="1" x14ac:dyDescent="0.3">
      <c r="B198" s="39" t="s">
        <v>270</v>
      </c>
      <c r="C198" s="39" t="s">
        <v>271</v>
      </c>
      <c r="D198" s="39" t="s">
        <v>468</v>
      </c>
      <c r="E198" s="44" t="s">
        <v>467</v>
      </c>
      <c r="F198" s="425" t="s">
        <v>368</v>
      </c>
      <c r="G198" s="323"/>
      <c r="H198" s="323"/>
      <c r="I198" s="323"/>
      <c r="J198" s="321"/>
      <c r="K198" s="321"/>
      <c r="L198" s="321"/>
    </row>
    <row r="199" spans="1:13" s="320" customFormat="1" ht="36.75" customHeight="1" x14ac:dyDescent="0.3">
      <c r="A199" s="318"/>
      <c r="B199" s="43"/>
      <c r="C199" s="43"/>
      <c r="D199" s="43"/>
      <c r="E199" s="112" t="s">
        <v>7</v>
      </c>
      <c r="F199" s="427"/>
      <c r="G199" s="322">
        <f t="shared" ref="G199:L199" si="15">G170+G166+G178+G185+G191</f>
        <v>1849070</v>
      </c>
      <c r="H199" s="322">
        <f t="shared" si="15"/>
        <v>753570</v>
      </c>
      <c r="I199" s="322">
        <f t="shared" si="15"/>
        <v>180290</v>
      </c>
      <c r="J199" s="322">
        <f t="shared" si="15"/>
        <v>500000</v>
      </c>
      <c r="K199" s="322">
        <f t="shared" si="15"/>
        <v>500000</v>
      </c>
      <c r="L199" s="322">
        <f t="shared" si="15"/>
        <v>0</v>
      </c>
    </row>
    <row r="200" spans="1:13" ht="112.9" customHeight="1" x14ac:dyDescent="0.3">
      <c r="B200" s="98">
        <v>1200000</v>
      </c>
      <c r="C200" s="403"/>
      <c r="D200" s="403"/>
      <c r="E200" s="398" t="s">
        <v>201</v>
      </c>
      <c r="F200" s="425"/>
      <c r="G200" s="167"/>
      <c r="H200" s="167"/>
      <c r="I200" s="40"/>
      <c r="J200" s="40"/>
      <c r="K200" s="40"/>
      <c r="L200" s="40"/>
    </row>
    <row r="201" spans="1:13" ht="114" hidden="1" customHeight="1" x14ac:dyDescent="0.3">
      <c r="B201" s="98">
        <v>1210000</v>
      </c>
      <c r="C201" s="404"/>
      <c r="D201" s="404"/>
      <c r="E201" s="35" t="s">
        <v>201</v>
      </c>
      <c r="F201" s="425"/>
      <c r="G201" s="167"/>
      <c r="H201" s="167"/>
      <c r="I201" s="40"/>
      <c r="J201" s="40"/>
      <c r="K201" s="40"/>
      <c r="L201" s="40"/>
    </row>
    <row r="202" spans="1:13" ht="99" customHeight="1" x14ac:dyDescent="0.3">
      <c r="B202" s="40"/>
      <c r="C202" s="40"/>
      <c r="D202" s="40"/>
      <c r="E202" s="40"/>
      <c r="F202" s="427" t="s">
        <v>672</v>
      </c>
      <c r="G202" s="322">
        <f t="shared" ref="G202:L202" si="16">G216+G219+G222+G240+G241</f>
        <v>23219867</v>
      </c>
      <c r="H202" s="322">
        <f t="shared" si="16"/>
        <v>9810711</v>
      </c>
      <c r="I202" s="322">
        <f t="shared" si="16"/>
        <v>7135619.0200000005</v>
      </c>
      <c r="J202" s="322">
        <f t="shared" si="16"/>
        <v>2017000</v>
      </c>
      <c r="K202" s="322">
        <f t="shared" si="16"/>
        <v>0</v>
      </c>
      <c r="L202" s="322">
        <f t="shared" si="16"/>
        <v>0</v>
      </c>
      <c r="M202" s="83">
        <f>M203+M209+M220+M222+M262+M261+M246</f>
        <v>0</v>
      </c>
    </row>
    <row r="203" spans="1:13" ht="74.25" hidden="1" customHeight="1" x14ac:dyDescent="0.3">
      <c r="B203" s="34" t="s">
        <v>39</v>
      </c>
      <c r="C203" s="34" t="s">
        <v>40</v>
      </c>
      <c r="D203" s="34" t="s">
        <v>247</v>
      </c>
      <c r="E203" s="35" t="s">
        <v>41</v>
      </c>
      <c r="F203" s="425" t="s">
        <v>436</v>
      </c>
      <c r="G203" s="322">
        <f>G213+G214+G215</f>
        <v>0</v>
      </c>
      <c r="H203" s="322">
        <f>H213+H214+H215</f>
        <v>0</v>
      </c>
      <c r="I203" s="322">
        <f>I213+I214+I215</f>
        <v>0</v>
      </c>
      <c r="J203" s="322">
        <f>J204+J207+J205+J206+J208</f>
        <v>0</v>
      </c>
      <c r="K203" s="322">
        <f>K204+K207+K205+K206+K208</f>
        <v>0</v>
      </c>
      <c r="L203" s="322">
        <f>L204+L207+L205+L206+L208</f>
        <v>0</v>
      </c>
      <c r="M203" s="322">
        <f>M204+M207+M205+M206+M208</f>
        <v>0</v>
      </c>
    </row>
    <row r="204" spans="1:13" ht="54.75" hidden="1" customHeight="1" x14ac:dyDescent="0.3">
      <c r="B204" s="34"/>
      <c r="C204" s="34"/>
      <c r="D204" s="34"/>
      <c r="E204" s="35"/>
      <c r="F204" s="425" t="s">
        <v>316</v>
      </c>
      <c r="G204" s="167"/>
      <c r="H204" s="167"/>
      <c r="I204" s="323"/>
      <c r="J204" s="83"/>
      <c r="K204" s="319"/>
      <c r="L204" s="319"/>
    </row>
    <row r="205" spans="1:13" ht="46.5" hidden="1" customHeight="1" x14ac:dyDescent="0.3">
      <c r="B205" s="34"/>
      <c r="C205" s="34"/>
      <c r="D205" s="34"/>
      <c r="E205" s="35"/>
      <c r="F205" s="425" t="s">
        <v>316</v>
      </c>
      <c r="G205" s="167"/>
      <c r="H205" s="167"/>
      <c r="I205" s="323"/>
      <c r="J205" s="83"/>
      <c r="K205" s="319"/>
      <c r="L205" s="319"/>
    </row>
    <row r="206" spans="1:13" ht="46.5" hidden="1" customHeight="1" x14ac:dyDescent="0.3">
      <c r="B206" s="34"/>
      <c r="C206" s="34"/>
      <c r="D206" s="34"/>
      <c r="E206" s="35"/>
      <c r="F206" s="425" t="s">
        <v>316</v>
      </c>
      <c r="G206" s="167"/>
      <c r="H206" s="167"/>
      <c r="I206" s="323"/>
      <c r="J206" s="83"/>
      <c r="K206" s="319"/>
      <c r="L206" s="319"/>
    </row>
    <row r="207" spans="1:13" ht="48.75" hidden="1" customHeight="1" x14ac:dyDescent="0.3">
      <c r="B207" s="34"/>
      <c r="C207" s="34"/>
      <c r="D207" s="34"/>
      <c r="E207" s="35"/>
      <c r="F207" s="425" t="s">
        <v>316</v>
      </c>
      <c r="G207" s="167"/>
      <c r="H207" s="167"/>
      <c r="I207" s="321"/>
      <c r="J207" s="322"/>
      <c r="K207" s="322"/>
      <c r="L207" s="322"/>
    </row>
    <row r="208" spans="1:13" ht="38.25" hidden="1" customHeight="1" x14ac:dyDescent="0.3">
      <c r="B208" s="34"/>
      <c r="C208" s="34"/>
      <c r="D208" s="34"/>
      <c r="E208" s="35"/>
      <c r="F208" s="425" t="s">
        <v>316</v>
      </c>
      <c r="G208" s="167"/>
      <c r="H208" s="167"/>
      <c r="I208" s="321"/>
      <c r="J208" s="322"/>
      <c r="K208" s="322"/>
      <c r="L208" s="322"/>
    </row>
    <row r="209" spans="1:12" ht="78.75" hidden="1" customHeight="1" x14ac:dyDescent="0.3">
      <c r="B209" s="34"/>
      <c r="C209" s="34"/>
      <c r="D209" s="34"/>
      <c r="E209" s="35"/>
      <c r="F209" s="425" t="s">
        <v>316</v>
      </c>
      <c r="G209" s="167"/>
      <c r="H209" s="167"/>
      <c r="I209" s="321"/>
      <c r="J209" s="83"/>
      <c r="K209" s="319"/>
      <c r="L209" s="322"/>
    </row>
    <row r="210" spans="1:12" ht="78.75" hidden="1" customHeight="1" x14ac:dyDescent="0.3">
      <c r="B210" s="34"/>
      <c r="C210" s="34"/>
      <c r="D210" s="34"/>
      <c r="E210" s="35"/>
      <c r="F210" s="425" t="s">
        <v>316</v>
      </c>
      <c r="G210" s="167"/>
      <c r="H210" s="167"/>
      <c r="I210" s="167"/>
      <c r="J210" s="83"/>
      <c r="K210" s="319"/>
      <c r="L210" s="322"/>
    </row>
    <row r="211" spans="1:12" ht="41.25" hidden="1" customHeight="1" x14ac:dyDescent="0.3">
      <c r="B211" s="34"/>
      <c r="C211" s="34"/>
      <c r="D211" s="34"/>
      <c r="E211" s="35"/>
      <c r="F211" s="425" t="s">
        <v>316</v>
      </c>
      <c r="G211" s="167"/>
      <c r="H211" s="167"/>
      <c r="I211" s="323"/>
      <c r="J211" s="83"/>
      <c r="K211" s="319"/>
      <c r="L211" s="322"/>
    </row>
    <row r="212" spans="1:12" ht="42.75" hidden="1" customHeight="1" x14ac:dyDescent="0.3">
      <c r="B212" s="34"/>
      <c r="C212" s="34"/>
      <c r="D212" s="34"/>
      <c r="E212" s="35"/>
      <c r="F212" s="425" t="s">
        <v>316</v>
      </c>
      <c r="G212" s="167"/>
      <c r="H212" s="167"/>
      <c r="I212" s="321"/>
      <c r="J212" s="83"/>
      <c r="K212" s="319"/>
      <c r="L212" s="322"/>
    </row>
    <row r="213" spans="1:12" ht="42.75" hidden="1" customHeight="1" x14ac:dyDescent="0.3">
      <c r="B213" s="34"/>
      <c r="C213" s="34"/>
      <c r="D213" s="34"/>
      <c r="E213" s="35"/>
      <c r="F213" s="425" t="s">
        <v>435</v>
      </c>
      <c r="G213" s="323"/>
      <c r="H213" s="323"/>
      <c r="I213" s="323"/>
      <c r="J213" s="83"/>
      <c r="K213" s="319"/>
      <c r="L213" s="322"/>
    </row>
    <row r="214" spans="1:12" ht="42.75" hidden="1" customHeight="1" x14ac:dyDescent="0.3">
      <c r="B214" s="34"/>
      <c r="C214" s="34"/>
      <c r="D214" s="34"/>
      <c r="E214" s="35"/>
      <c r="F214" s="425" t="s">
        <v>434</v>
      </c>
      <c r="G214" s="323"/>
      <c r="H214" s="323"/>
      <c r="I214" s="323"/>
      <c r="J214" s="83"/>
      <c r="K214" s="319"/>
      <c r="L214" s="322"/>
    </row>
    <row r="215" spans="1:12" ht="76.5" hidden="1" customHeight="1" x14ac:dyDescent="0.3">
      <c r="B215" s="34"/>
      <c r="C215" s="34"/>
      <c r="D215" s="34"/>
      <c r="E215" s="35"/>
      <c r="F215" s="425" t="s">
        <v>492</v>
      </c>
      <c r="G215" s="323"/>
      <c r="H215" s="323"/>
      <c r="I215" s="321"/>
      <c r="J215" s="83"/>
      <c r="K215" s="319"/>
      <c r="L215" s="322"/>
    </row>
    <row r="216" spans="1:12" s="339" customFormat="1" ht="52.15" customHeight="1" x14ac:dyDescent="0.25">
      <c r="A216" s="343"/>
      <c r="B216" s="29" t="s">
        <v>625</v>
      </c>
      <c r="C216" s="29" t="s">
        <v>626</v>
      </c>
      <c r="D216" s="29" t="s">
        <v>10</v>
      </c>
      <c r="E216" s="31" t="s">
        <v>624</v>
      </c>
      <c r="F216" s="434" t="s">
        <v>627</v>
      </c>
      <c r="G216" s="86">
        <f>G217+G218</f>
        <v>575000</v>
      </c>
      <c r="H216" s="86">
        <f>H217+H218</f>
        <v>0</v>
      </c>
      <c r="I216" s="86">
        <f>I217+I218</f>
        <v>0</v>
      </c>
      <c r="J216" s="347"/>
      <c r="K216" s="351"/>
      <c r="L216" s="86"/>
    </row>
    <row r="217" spans="1:12" s="339" customFormat="1" ht="52.15" customHeight="1" x14ac:dyDescent="0.25">
      <c r="A217" s="343"/>
      <c r="B217" s="29"/>
      <c r="C217" s="29"/>
      <c r="D217" s="29"/>
      <c r="E217" s="31"/>
      <c r="F217" s="434" t="s">
        <v>631</v>
      </c>
      <c r="G217" s="347">
        <v>155000</v>
      </c>
      <c r="H217" s="347">
        <v>0</v>
      </c>
      <c r="I217" s="346"/>
      <c r="J217" s="350"/>
      <c r="K217" s="351"/>
      <c r="L217" s="86"/>
    </row>
    <row r="218" spans="1:12" s="339" customFormat="1" ht="69.599999999999994" customHeight="1" x14ac:dyDescent="0.25">
      <c r="A218" s="343"/>
      <c r="B218" s="29"/>
      <c r="C218" s="29"/>
      <c r="D218" s="29"/>
      <c r="E218" s="31"/>
      <c r="F218" s="434" t="s">
        <v>629</v>
      </c>
      <c r="G218" s="347">
        <v>420000</v>
      </c>
      <c r="H218" s="347">
        <v>0</v>
      </c>
      <c r="I218" s="346"/>
      <c r="J218" s="350"/>
      <c r="K218" s="351"/>
      <c r="L218" s="86"/>
    </row>
    <row r="219" spans="1:12" s="339" customFormat="1" ht="44.45" customHeight="1" x14ac:dyDescent="0.25">
      <c r="A219" s="343"/>
      <c r="B219" s="29" t="s">
        <v>445</v>
      </c>
      <c r="C219" s="29" t="s">
        <v>446</v>
      </c>
      <c r="D219" s="29" t="s">
        <v>10</v>
      </c>
      <c r="E219" s="31" t="s">
        <v>283</v>
      </c>
      <c r="F219" s="434" t="s">
        <v>630</v>
      </c>
      <c r="G219" s="86">
        <v>180000</v>
      </c>
      <c r="H219" s="86">
        <v>180000</v>
      </c>
      <c r="I219" s="351">
        <v>0</v>
      </c>
      <c r="J219" s="350"/>
      <c r="K219" s="351"/>
      <c r="L219" s="86"/>
    </row>
    <row r="220" spans="1:12" s="339" customFormat="1" ht="145.5" hidden="1" customHeight="1" x14ac:dyDescent="0.25">
      <c r="A220" s="343"/>
      <c r="B220" s="100"/>
      <c r="C220" s="100"/>
      <c r="D220" s="101"/>
      <c r="E220" s="31"/>
      <c r="F220" s="434"/>
      <c r="G220" s="341"/>
      <c r="H220" s="341"/>
      <c r="I220" s="346"/>
      <c r="J220" s="86"/>
      <c r="K220" s="86"/>
      <c r="L220" s="86"/>
    </row>
    <row r="221" spans="1:12" s="339" customFormat="1" ht="67.5" hidden="1" customHeight="1" x14ac:dyDescent="0.25">
      <c r="A221" s="343"/>
      <c r="B221" s="100"/>
      <c r="C221" s="100"/>
      <c r="D221" s="101"/>
      <c r="E221" s="31"/>
      <c r="F221" s="434"/>
      <c r="G221" s="341"/>
      <c r="H221" s="341"/>
      <c r="I221" s="346"/>
      <c r="J221" s="86"/>
      <c r="K221" s="86"/>
      <c r="L221" s="86"/>
    </row>
    <row r="222" spans="1:12" s="339" customFormat="1" ht="40.15" customHeight="1" x14ac:dyDescent="0.25">
      <c r="A222" s="343"/>
      <c r="B222" s="29" t="s">
        <v>8</v>
      </c>
      <c r="C222" s="29" t="s">
        <v>9</v>
      </c>
      <c r="D222" s="30" t="s">
        <v>10</v>
      </c>
      <c r="E222" s="31" t="s">
        <v>11</v>
      </c>
      <c r="F222" s="434" t="s">
        <v>12</v>
      </c>
      <c r="G222" s="350">
        <f t="shared" ref="G222:L222" si="17">G224+G227+G228+G232</f>
        <v>17227700</v>
      </c>
      <c r="H222" s="86">
        <f t="shared" si="17"/>
        <v>6851301</v>
      </c>
      <c r="I222" s="86">
        <f t="shared" si="17"/>
        <v>4564106.5600000005</v>
      </c>
      <c r="J222" s="350">
        <f t="shared" si="17"/>
        <v>0</v>
      </c>
      <c r="K222" s="350">
        <f t="shared" si="17"/>
        <v>0</v>
      </c>
      <c r="L222" s="350">
        <f t="shared" si="17"/>
        <v>0</v>
      </c>
    </row>
    <row r="223" spans="1:12" s="339" customFormat="1" ht="111" hidden="1" customHeight="1" x14ac:dyDescent="0.25">
      <c r="A223" s="343"/>
      <c r="B223" s="1"/>
      <c r="C223" s="1"/>
      <c r="D223" s="97"/>
      <c r="E223" s="25"/>
      <c r="F223" s="434"/>
      <c r="G223" s="350"/>
      <c r="H223" s="350"/>
      <c r="I223" s="350"/>
      <c r="J223" s="86"/>
      <c r="K223" s="86"/>
      <c r="L223" s="86"/>
    </row>
    <row r="224" spans="1:12" s="339" customFormat="1" ht="37.9" customHeight="1" x14ac:dyDescent="0.25">
      <c r="A224" s="343"/>
      <c r="B224" s="1"/>
      <c r="C224" s="1"/>
      <c r="D224" s="1"/>
      <c r="E224" s="1"/>
      <c r="F224" s="434" t="s">
        <v>603</v>
      </c>
      <c r="G224" s="341">
        <v>16618900</v>
      </c>
      <c r="H224" s="341">
        <v>6740801</v>
      </c>
      <c r="I224" s="347">
        <v>4540294.2</v>
      </c>
      <c r="J224" s="346">
        <v>0</v>
      </c>
      <c r="K224" s="346">
        <v>0</v>
      </c>
      <c r="L224" s="346">
        <v>0</v>
      </c>
    </row>
    <row r="225" spans="1:12" s="339" customFormat="1" ht="15.75" hidden="1" x14ac:dyDescent="0.25">
      <c r="A225" s="343"/>
      <c r="B225" s="1"/>
      <c r="C225" s="1"/>
      <c r="D225" s="1"/>
      <c r="E225" s="1"/>
      <c r="F225" s="434"/>
      <c r="G225" s="341"/>
      <c r="H225" s="341"/>
      <c r="I225" s="346"/>
      <c r="J225" s="346"/>
      <c r="K225" s="346"/>
      <c r="L225" s="346">
        <v>0</v>
      </c>
    </row>
    <row r="226" spans="1:12" s="339" customFormat="1" ht="15.75" hidden="1" x14ac:dyDescent="0.25">
      <c r="A226" s="343"/>
      <c r="B226" s="1"/>
      <c r="C226" s="1"/>
      <c r="D226" s="1"/>
      <c r="E226" s="1"/>
      <c r="F226" s="434"/>
      <c r="G226" s="341"/>
      <c r="H226" s="341"/>
      <c r="I226" s="346"/>
      <c r="J226" s="346"/>
      <c r="K226" s="346"/>
      <c r="L226" s="346"/>
    </row>
    <row r="227" spans="1:12" s="339" customFormat="1" ht="42" customHeight="1" x14ac:dyDescent="0.25">
      <c r="A227" s="343"/>
      <c r="B227" s="1"/>
      <c r="C227" s="1"/>
      <c r="D227" s="1"/>
      <c r="E227" s="1"/>
      <c r="F227" s="434" t="s">
        <v>416</v>
      </c>
      <c r="G227" s="341">
        <v>398800</v>
      </c>
      <c r="H227" s="341">
        <v>60500</v>
      </c>
      <c r="I227" s="347">
        <v>0</v>
      </c>
      <c r="J227" s="346">
        <v>0</v>
      </c>
      <c r="K227" s="346">
        <v>0</v>
      </c>
      <c r="L227" s="346">
        <v>0</v>
      </c>
    </row>
    <row r="228" spans="1:12" s="339" customFormat="1" ht="37.15" customHeight="1" x14ac:dyDescent="0.25">
      <c r="A228" s="343"/>
      <c r="B228" s="1"/>
      <c r="C228" s="1"/>
      <c r="D228" s="1"/>
      <c r="E228" s="1"/>
      <c r="F228" s="434" t="s">
        <v>619</v>
      </c>
      <c r="G228" s="341">
        <v>50000</v>
      </c>
      <c r="H228" s="341">
        <v>50000</v>
      </c>
      <c r="I228" s="347">
        <v>23812.36</v>
      </c>
      <c r="J228" s="346"/>
      <c r="K228" s="346"/>
      <c r="L228" s="346"/>
    </row>
    <row r="229" spans="1:12" s="339" customFormat="1" ht="47.25" hidden="1" x14ac:dyDescent="0.25">
      <c r="A229" s="343"/>
      <c r="B229" s="1"/>
      <c r="C229" s="1"/>
      <c r="D229" s="1"/>
      <c r="E229" s="1"/>
      <c r="F229" s="434" t="s">
        <v>546</v>
      </c>
      <c r="G229" s="341"/>
      <c r="H229" s="341"/>
      <c r="I229" s="347"/>
      <c r="J229" s="347">
        <v>0</v>
      </c>
      <c r="K229" s="347">
        <v>0</v>
      </c>
      <c r="L229" s="347">
        <v>0</v>
      </c>
    </row>
    <row r="230" spans="1:12" s="339" customFormat="1" ht="31.5" hidden="1" x14ac:dyDescent="0.25">
      <c r="A230" s="343"/>
      <c r="B230" s="1"/>
      <c r="C230" s="1"/>
      <c r="D230" s="1"/>
      <c r="E230" s="1"/>
      <c r="F230" s="434" t="s">
        <v>554</v>
      </c>
      <c r="G230" s="341"/>
      <c r="H230" s="341"/>
      <c r="I230" s="347"/>
      <c r="J230" s="347"/>
      <c r="K230" s="347"/>
      <c r="L230" s="347"/>
    </row>
    <row r="231" spans="1:12" s="339" customFormat="1" ht="31.5" hidden="1" x14ac:dyDescent="0.25">
      <c r="A231" s="343"/>
      <c r="B231" s="1"/>
      <c r="C231" s="1"/>
      <c r="D231" s="1"/>
      <c r="E231" s="1"/>
      <c r="F231" s="434" t="s">
        <v>555</v>
      </c>
      <c r="G231" s="341"/>
      <c r="H231" s="341"/>
      <c r="I231" s="347"/>
      <c r="J231" s="347"/>
      <c r="K231" s="347"/>
      <c r="L231" s="347"/>
    </row>
    <row r="232" spans="1:12" s="339" customFormat="1" ht="40.9" customHeight="1" x14ac:dyDescent="0.25">
      <c r="A232" s="343"/>
      <c r="B232" s="1"/>
      <c r="C232" s="1"/>
      <c r="D232" s="1"/>
      <c r="E232" s="1"/>
      <c r="F232" s="434" t="s">
        <v>620</v>
      </c>
      <c r="G232" s="341">
        <v>160000</v>
      </c>
      <c r="H232" s="341">
        <v>0</v>
      </c>
      <c r="I232" s="347">
        <v>0</v>
      </c>
      <c r="J232" s="347"/>
      <c r="K232" s="347"/>
      <c r="L232" s="347"/>
    </row>
    <row r="233" spans="1:12" s="339" customFormat="1" ht="15.75" hidden="1" x14ac:dyDescent="0.25">
      <c r="A233" s="343"/>
      <c r="B233" s="1"/>
      <c r="C233" s="1"/>
      <c r="D233" s="1"/>
      <c r="E233" s="1"/>
      <c r="F233" s="434" t="s">
        <v>532</v>
      </c>
      <c r="G233" s="341"/>
      <c r="H233" s="341"/>
      <c r="I233" s="347"/>
      <c r="J233" s="347"/>
      <c r="K233" s="347"/>
      <c r="L233" s="347"/>
    </row>
    <row r="234" spans="1:12" s="339" customFormat="1" ht="15.75" hidden="1" x14ac:dyDescent="0.25">
      <c r="A234" s="343"/>
      <c r="B234" s="1"/>
      <c r="C234" s="1"/>
      <c r="D234" s="1"/>
      <c r="E234" s="1"/>
      <c r="F234" s="434" t="s">
        <v>533</v>
      </c>
      <c r="G234" s="341"/>
      <c r="H234" s="341"/>
      <c r="I234" s="347"/>
      <c r="J234" s="347"/>
      <c r="K234" s="347"/>
      <c r="L234" s="347"/>
    </row>
    <row r="235" spans="1:12" s="339" customFormat="1" ht="47.25" hidden="1" x14ac:dyDescent="0.25">
      <c r="A235" s="343"/>
      <c r="B235" s="1"/>
      <c r="C235" s="1"/>
      <c r="D235" s="1"/>
      <c r="E235" s="1"/>
      <c r="F235" s="434" t="s">
        <v>534</v>
      </c>
      <c r="G235" s="341"/>
      <c r="H235" s="341"/>
      <c r="I235" s="347"/>
      <c r="J235" s="347"/>
      <c r="K235" s="347"/>
      <c r="L235" s="347"/>
    </row>
    <row r="236" spans="1:12" s="339" customFormat="1" ht="31.5" hidden="1" x14ac:dyDescent="0.25">
      <c r="A236" s="343"/>
      <c r="B236" s="1"/>
      <c r="C236" s="1"/>
      <c r="D236" s="1"/>
      <c r="E236" s="1"/>
      <c r="F236" s="434" t="s">
        <v>432</v>
      </c>
      <c r="G236" s="341"/>
      <c r="H236" s="341"/>
      <c r="I236" s="347"/>
      <c r="J236" s="347"/>
      <c r="K236" s="347"/>
      <c r="L236" s="347"/>
    </row>
    <row r="237" spans="1:12" s="339" customFormat="1" ht="47.25" hidden="1" x14ac:dyDescent="0.25">
      <c r="A237" s="343"/>
      <c r="B237" s="1"/>
      <c r="C237" s="1"/>
      <c r="D237" s="1"/>
      <c r="E237" s="1"/>
      <c r="F237" s="434" t="s">
        <v>433</v>
      </c>
      <c r="G237" s="341"/>
      <c r="H237" s="341"/>
      <c r="I237" s="347"/>
      <c r="J237" s="347"/>
      <c r="K237" s="347"/>
      <c r="L237" s="347"/>
    </row>
    <row r="238" spans="1:12" s="339" customFormat="1" ht="15.75" hidden="1" x14ac:dyDescent="0.25">
      <c r="A238" s="343"/>
      <c r="B238" s="1"/>
      <c r="C238" s="1"/>
      <c r="D238" s="1"/>
      <c r="E238" s="1"/>
      <c r="F238" s="434"/>
      <c r="G238" s="341"/>
      <c r="H238" s="341"/>
      <c r="I238" s="347"/>
      <c r="J238" s="347"/>
      <c r="K238" s="347"/>
      <c r="L238" s="347"/>
    </row>
    <row r="239" spans="1:12" s="339" customFormat="1" ht="15.75" hidden="1" x14ac:dyDescent="0.25">
      <c r="A239" s="343"/>
      <c r="B239" s="1"/>
      <c r="C239" s="1"/>
      <c r="D239" s="1"/>
      <c r="E239" s="1"/>
      <c r="F239" s="434" t="s">
        <v>490</v>
      </c>
      <c r="G239" s="341"/>
      <c r="H239" s="341"/>
      <c r="I239" s="347"/>
      <c r="J239" s="347"/>
      <c r="K239" s="347"/>
      <c r="L239" s="347"/>
    </row>
    <row r="240" spans="1:12" s="339" customFormat="1" ht="64.150000000000006" customHeight="1" x14ac:dyDescent="0.25">
      <c r="A240" s="343"/>
      <c r="B240" s="1">
        <v>1217310</v>
      </c>
      <c r="C240" s="1">
        <v>7310</v>
      </c>
      <c r="D240" s="97" t="s">
        <v>21</v>
      </c>
      <c r="E240" s="25" t="s">
        <v>220</v>
      </c>
      <c r="F240" s="434" t="s">
        <v>637</v>
      </c>
      <c r="G240" s="341"/>
      <c r="H240" s="341"/>
      <c r="I240" s="347"/>
      <c r="J240" s="86">
        <v>2017000</v>
      </c>
      <c r="K240" s="86"/>
      <c r="L240" s="86"/>
    </row>
    <row r="241" spans="1:12" s="339" customFormat="1" ht="40.15" customHeight="1" x14ac:dyDescent="0.25">
      <c r="A241" s="343"/>
      <c r="B241" s="100">
        <v>1217693</v>
      </c>
      <c r="C241" s="100">
        <v>7693</v>
      </c>
      <c r="D241" s="101" t="s">
        <v>5</v>
      </c>
      <c r="E241" s="31" t="s">
        <v>13</v>
      </c>
      <c r="F241" s="434" t="s">
        <v>559</v>
      </c>
      <c r="G241" s="86">
        <f>G243+G310+G311</f>
        <v>5237167</v>
      </c>
      <c r="H241" s="86">
        <f>H243+H310+H311</f>
        <v>2779410</v>
      </c>
      <c r="I241" s="86">
        <f>I243+I310+I311</f>
        <v>2571512.46</v>
      </c>
      <c r="J241" s="351">
        <v>0</v>
      </c>
      <c r="K241" s="351">
        <v>0</v>
      </c>
      <c r="L241" s="351">
        <v>0</v>
      </c>
    </row>
    <row r="242" spans="1:12" s="339" customFormat="1" ht="30.75" hidden="1" customHeight="1" x14ac:dyDescent="0.25">
      <c r="A242" s="343"/>
      <c r="B242" s="1"/>
      <c r="C242" s="1"/>
      <c r="D242" s="1"/>
      <c r="E242" s="1"/>
      <c r="F242" s="434" t="s">
        <v>327</v>
      </c>
      <c r="G242" s="341"/>
      <c r="H242" s="341"/>
      <c r="I242" s="347"/>
      <c r="J242" s="346">
        <v>0</v>
      </c>
      <c r="K242" s="346">
        <v>0</v>
      </c>
      <c r="L242" s="346">
        <v>0</v>
      </c>
    </row>
    <row r="243" spans="1:12" s="339" customFormat="1" ht="42.6" customHeight="1" x14ac:dyDescent="0.25">
      <c r="A243" s="343"/>
      <c r="B243" s="1"/>
      <c r="C243" s="1"/>
      <c r="D243" s="1"/>
      <c r="E243" s="1"/>
      <c r="F243" s="434" t="s">
        <v>328</v>
      </c>
      <c r="G243" s="341">
        <v>3277000</v>
      </c>
      <c r="H243" s="341">
        <f>273081+273081+273081</f>
        <v>819243</v>
      </c>
      <c r="I243" s="347">
        <v>819240.06</v>
      </c>
      <c r="J243" s="346">
        <v>0</v>
      </c>
      <c r="K243" s="346">
        <v>0</v>
      </c>
      <c r="L243" s="346">
        <v>0</v>
      </c>
    </row>
    <row r="244" spans="1:12" s="339" customFormat="1" ht="117" hidden="1" customHeight="1" x14ac:dyDescent="0.25">
      <c r="A244" s="343"/>
      <c r="B244" s="1"/>
      <c r="C244" s="1"/>
      <c r="D244" s="1"/>
      <c r="E244" s="1"/>
      <c r="F244" s="434"/>
      <c r="G244" s="341"/>
      <c r="H244" s="341"/>
      <c r="I244" s="346"/>
      <c r="J244" s="341"/>
      <c r="K244" s="346"/>
      <c r="L244" s="347"/>
    </row>
    <row r="245" spans="1:12" s="339" customFormat="1" ht="42" hidden="1" customHeight="1" x14ac:dyDescent="0.25">
      <c r="A245" s="343"/>
      <c r="B245" s="1"/>
      <c r="C245" s="1"/>
      <c r="D245" s="1"/>
      <c r="E245" s="1"/>
      <c r="F245" s="434"/>
      <c r="G245" s="341"/>
      <c r="H245" s="341"/>
      <c r="I245" s="346"/>
      <c r="J245" s="341"/>
      <c r="K245" s="346"/>
      <c r="L245" s="347"/>
    </row>
    <row r="246" spans="1:12" s="339" customFormat="1" ht="64.5" hidden="1" customHeight="1" x14ac:dyDescent="0.25">
      <c r="A246" s="343"/>
      <c r="B246" s="1"/>
      <c r="C246" s="1"/>
      <c r="D246" s="38"/>
      <c r="E246" s="25"/>
      <c r="F246" s="434"/>
      <c r="G246" s="341"/>
      <c r="H246" s="341"/>
      <c r="I246" s="347"/>
      <c r="J246" s="341"/>
      <c r="K246" s="341"/>
      <c r="L246" s="341"/>
    </row>
    <row r="247" spans="1:12" s="339" customFormat="1" ht="43.5" hidden="1" customHeight="1" x14ac:dyDescent="0.25">
      <c r="A247" s="343"/>
      <c r="B247" s="1"/>
      <c r="C247" s="1"/>
      <c r="D247" s="1"/>
      <c r="E247" s="25"/>
      <c r="F247" s="434"/>
      <c r="G247" s="341"/>
      <c r="H247" s="341"/>
      <c r="I247" s="347"/>
      <c r="J247" s="341"/>
      <c r="K247" s="346"/>
      <c r="L247" s="346"/>
    </row>
    <row r="248" spans="1:12" s="339" customFormat="1" ht="48" hidden="1" customHeight="1" x14ac:dyDescent="0.25">
      <c r="A248" s="343"/>
      <c r="B248" s="1"/>
      <c r="C248" s="1"/>
      <c r="D248" s="1"/>
      <c r="E248" s="25"/>
      <c r="F248" s="434"/>
      <c r="G248" s="341"/>
      <c r="H248" s="341"/>
      <c r="I248" s="347"/>
      <c r="J248" s="341"/>
      <c r="K248" s="346"/>
      <c r="L248" s="346"/>
    </row>
    <row r="249" spans="1:12" s="339" customFormat="1" ht="39.75" hidden="1" customHeight="1" x14ac:dyDescent="0.25">
      <c r="A249" s="343"/>
      <c r="B249" s="1"/>
      <c r="C249" s="1"/>
      <c r="D249" s="1"/>
      <c r="E249" s="25"/>
      <c r="F249" s="434"/>
      <c r="G249" s="341"/>
      <c r="H249" s="341"/>
      <c r="I249" s="347"/>
      <c r="J249" s="341"/>
      <c r="K249" s="346"/>
      <c r="L249" s="346"/>
    </row>
    <row r="250" spans="1:12" s="339" customFormat="1" ht="48.75" hidden="1" customHeight="1" x14ac:dyDescent="0.25">
      <c r="A250" s="343"/>
      <c r="B250" s="1"/>
      <c r="C250" s="1"/>
      <c r="D250" s="1"/>
      <c r="E250" s="25"/>
      <c r="F250" s="434"/>
      <c r="G250" s="341"/>
      <c r="H250" s="341"/>
      <c r="I250" s="347"/>
      <c r="J250" s="341"/>
      <c r="K250" s="346"/>
      <c r="L250" s="346"/>
    </row>
    <row r="251" spans="1:12" s="339" customFormat="1" ht="48.75" hidden="1" customHeight="1" x14ac:dyDescent="0.25">
      <c r="A251" s="343"/>
      <c r="B251" s="1"/>
      <c r="C251" s="1"/>
      <c r="D251" s="1"/>
      <c r="E251" s="25"/>
      <c r="F251" s="434"/>
      <c r="G251" s="341"/>
      <c r="H251" s="341"/>
      <c r="I251" s="347"/>
      <c r="J251" s="341"/>
      <c r="K251" s="346"/>
      <c r="L251" s="346"/>
    </row>
    <row r="252" spans="1:12" s="339" customFormat="1" ht="48.75" hidden="1" customHeight="1" x14ac:dyDescent="0.25">
      <c r="A252" s="343"/>
      <c r="B252" s="1"/>
      <c r="C252" s="1"/>
      <c r="D252" s="1"/>
      <c r="E252" s="25"/>
      <c r="F252" s="434"/>
      <c r="G252" s="341"/>
      <c r="H252" s="341"/>
      <c r="I252" s="347"/>
      <c r="J252" s="341"/>
      <c r="K252" s="346"/>
      <c r="L252" s="346"/>
    </row>
    <row r="253" spans="1:12" s="339" customFormat="1" ht="48.75" hidden="1" customHeight="1" x14ac:dyDescent="0.25">
      <c r="A253" s="343"/>
      <c r="B253" s="1"/>
      <c r="C253" s="1"/>
      <c r="D253" s="1"/>
      <c r="E253" s="25"/>
      <c r="F253" s="434"/>
      <c r="G253" s="341"/>
      <c r="H253" s="341"/>
      <c r="I253" s="347"/>
      <c r="J253" s="341"/>
      <c r="K253" s="346"/>
      <c r="L253" s="346"/>
    </row>
    <row r="254" spans="1:12" s="339" customFormat="1" ht="48.75" hidden="1" customHeight="1" x14ac:dyDescent="0.25">
      <c r="A254" s="343"/>
      <c r="B254" s="1"/>
      <c r="C254" s="1"/>
      <c r="D254" s="1"/>
      <c r="E254" s="25"/>
      <c r="F254" s="434"/>
      <c r="G254" s="341"/>
      <c r="H254" s="341"/>
      <c r="I254" s="347"/>
      <c r="J254" s="341"/>
      <c r="K254" s="346"/>
      <c r="L254" s="346"/>
    </row>
    <row r="255" spans="1:12" s="339" customFormat="1" ht="45" hidden="1" customHeight="1" x14ac:dyDescent="0.25">
      <c r="A255" s="343"/>
      <c r="B255" s="1"/>
      <c r="C255" s="1"/>
      <c r="D255" s="1"/>
      <c r="E255" s="25"/>
      <c r="F255" s="434"/>
      <c r="G255" s="341"/>
      <c r="H255" s="341"/>
      <c r="I255" s="347"/>
      <c r="J255" s="341"/>
      <c r="K255" s="346"/>
      <c r="L255" s="346"/>
    </row>
    <row r="256" spans="1:12" s="339" customFormat="1" ht="45" hidden="1" customHeight="1" x14ac:dyDescent="0.25">
      <c r="A256" s="343"/>
      <c r="B256" s="1"/>
      <c r="C256" s="1"/>
      <c r="D256" s="1"/>
      <c r="E256" s="25"/>
      <c r="F256" s="434"/>
      <c r="G256" s="341"/>
      <c r="H256" s="341"/>
      <c r="I256" s="347"/>
      <c r="J256" s="341"/>
      <c r="K256" s="346"/>
      <c r="L256" s="346"/>
    </row>
    <row r="257" spans="1:12" s="339" customFormat="1" ht="45" hidden="1" customHeight="1" x14ac:dyDescent="0.25">
      <c r="A257" s="343"/>
      <c r="B257" s="1"/>
      <c r="C257" s="1"/>
      <c r="D257" s="1"/>
      <c r="E257" s="25"/>
      <c r="F257" s="434"/>
      <c r="G257" s="341"/>
      <c r="H257" s="341"/>
      <c r="I257" s="347"/>
      <c r="J257" s="341"/>
      <c r="K257" s="346"/>
      <c r="L257" s="347"/>
    </row>
    <row r="258" spans="1:12" s="339" customFormat="1" ht="56.25" hidden="1" customHeight="1" x14ac:dyDescent="0.25">
      <c r="A258" s="343"/>
      <c r="B258" s="1"/>
      <c r="C258" s="1"/>
      <c r="D258" s="1"/>
      <c r="E258" s="25"/>
      <c r="F258" s="434"/>
      <c r="G258" s="341"/>
      <c r="H258" s="341"/>
      <c r="I258" s="347"/>
      <c r="J258" s="341"/>
      <c r="K258" s="346"/>
      <c r="L258" s="346"/>
    </row>
    <row r="259" spans="1:12" s="339" customFormat="1" ht="42.75" hidden="1" customHeight="1" x14ac:dyDescent="0.25">
      <c r="A259" s="343"/>
      <c r="B259" s="1"/>
      <c r="C259" s="1"/>
      <c r="D259" s="1"/>
      <c r="E259" s="25"/>
      <c r="F259" s="434"/>
      <c r="G259" s="341"/>
      <c r="H259" s="341"/>
      <c r="I259" s="347"/>
      <c r="J259" s="341"/>
      <c r="K259" s="346"/>
      <c r="L259" s="346"/>
    </row>
    <row r="260" spans="1:12" s="339" customFormat="1" ht="45" hidden="1" customHeight="1" x14ac:dyDescent="0.25">
      <c r="A260" s="343"/>
      <c r="B260" s="1"/>
      <c r="C260" s="1"/>
      <c r="D260" s="1"/>
      <c r="E260" s="25"/>
      <c r="F260" s="434"/>
      <c r="G260" s="341"/>
      <c r="H260" s="341"/>
      <c r="I260" s="347"/>
      <c r="J260" s="341"/>
      <c r="K260" s="346"/>
      <c r="L260" s="346"/>
    </row>
    <row r="261" spans="1:12" s="339" customFormat="1" ht="223.5" hidden="1" customHeight="1" x14ac:dyDescent="0.25">
      <c r="A261" s="343"/>
      <c r="B261" s="100"/>
      <c r="C261" s="101"/>
      <c r="D261" s="101"/>
      <c r="E261" s="31"/>
      <c r="F261" s="434"/>
      <c r="G261" s="341"/>
      <c r="H261" s="341"/>
      <c r="I261" s="346"/>
      <c r="J261" s="341"/>
      <c r="K261" s="346"/>
      <c r="L261" s="347"/>
    </row>
    <row r="262" spans="1:12" s="339" customFormat="1" ht="57" hidden="1" customHeight="1" x14ac:dyDescent="0.25">
      <c r="A262" s="343"/>
      <c r="B262" s="100"/>
      <c r="C262" s="100"/>
      <c r="D262" s="101"/>
      <c r="E262" s="31"/>
      <c r="F262" s="434"/>
      <c r="G262" s="86"/>
      <c r="H262" s="86"/>
      <c r="I262" s="86"/>
      <c r="J262" s="346"/>
      <c r="K262" s="346"/>
      <c r="L262" s="346"/>
    </row>
    <row r="263" spans="1:12" s="339" customFormat="1" ht="62.25" hidden="1" customHeight="1" x14ac:dyDescent="0.25">
      <c r="A263" s="343"/>
      <c r="B263" s="100"/>
      <c r="C263" s="100"/>
      <c r="D263" s="101"/>
      <c r="E263" s="31"/>
      <c r="F263" s="434"/>
      <c r="G263" s="357"/>
      <c r="H263" s="357"/>
      <c r="I263" s="357"/>
      <c r="J263" s="346"/>
      <c r="K263" s="346"/>
      <c r="L263" s="346"/>
    </row>
    <row r="264" spans="1:12" s="339" customFormat="1" ht="31.5" hidden="1" customHeight="1" x14ac:dyDescent="0.25">
      <c r="A264" s="343"/>
      <c r="B264" s="100"/>
      <c r="C264" s="100"/>
      <c r="D264" s="101"/>
      <c r="E264" s="31"/>
      <c r="F264" s="434"/>
      <c r="G264" s="347"/>
      <c r="H264" s="347"/>
      <c r="I264" s="347"/>
      <c r="J264" s="346"/>
      <c r="K264" s="346"/>
      <c r="L264" s="346"/>
    </row>
    <row r="265" spans="1:12" s="339" customFormat="1" ht="53.25" hidden="1" customHeight="1" x14ac:dyDescent="0.25">
      <c r="A265" s="343"/>
      <c r="B265" s="100"/>
      <c r="C265" s="100"/>
      <c r="D265" s="101"/>
      <c r="E265" s="31"/>
      <c r="F265" s="434"/>
      <c r="G265" s="347"/>
      <c r="H265" s="347"/>
      <c r="I265" s="347"/>
      <c r="J265" s="346"/>
      <c r="K265" s="346"/>
      <c r="L265" s="346"/>
    </row>
    <row r="266" spans="1:12" s="339" customFormat="1" ht="39" hidden="1" customHeight="1" x14ac:dyDescent="0.25">
      <c r="A266" s="343"/>
      <c r="B266" s="100"/>
      <c r="C266" s="100"/>
      <c r="D266" s="101"/>
      <c r="E266" s="31"/>
      <c r="F266" s="434"/>
      <c r="G266" s="341"/>
      <c r="H266" s="341"/>
      <c r="I266" s="347"/>
      <c r="J266" s="346"/>
      <c r="K266" s="346"/>
      <c r="L266" s="346"/>
    </row>
    <row r="267" spans="1:12" s="339" customFormat="1" ht="94.5" hidden="1" customHeight="1" x14ac:dyDescent="0.25">
      <c r="A267" s="343"/>
      <c r="B267" s="100"/>
      <c r="C267" s="100"/>
      <c r="D267" s="101"/>
      <c r="E267" s="31"/>
      <c r="F267" s="434"/>
      <c r="G267" s="347"/>
      <c r="H267" s="341"/>
      <c r="I267" s="347"/>
      <c r="J267" s="346"/>
      <c r="K267" s="346"/>
      <c r="L267" s="346"/>
    </row>
    <row r="268" spans="1:12" s="339" customFormat="1" ht="39" hidden="1" customHeight="1" x14ac:dyDescent="0.25">
      <c r="A268" s="343"/>
      <c r="B268" s="100"/>
      <c r="C268" s="100"/>
      <c r="D268" s="101"/>
      <c r="E268" s="31"/>
      <c r="F268" s="434"/>
      <c r="G268" s="347"/>
      <c r="H268" s="341"/>
      <c r="I268" s="347"/>
      <c r="J268" s="346"/>
      <c r="K268" s="346"/>
      <c r="L268" s="346"/>
    </row>
    <row r="269" spans="1:12" s="339" customFormat="1" ht="72" hidden="1" customHeight="1" x14ac:dyDescent="0.25">
      <c r="A269" s="343"/>
      <c r="B269" s="100"/>
      <c r="C269" s="100"/>
      <c r="D269" s="101"/>
      <c r="E269" s="31"/>
      <c r="F269" s="434"/>
      <c r="G269" s="347"/>
      <c r="H269" s="347"/>
      <c r="I269" s="347"/>
      <c r="J269" s="346"/>
      <c r="K269" s="346"/>
      <c r="L269" s="346"/>
    </row>
    <row r="270" spans="1:12" s="339" customFormat="1" ht="54.75" hidden="1" customHeight="1" x14ac:dyDescent="0.25">
      <c r="A270" s="343"/>
      <c r="B270" s="100"/>
      <c r="C270" s="100"/>
      <c r="D270" s="101"/>
      <c r="E270" s="31"/>
      <c r="F270" s="434"/>
      <c r="G270" s="347"/>
      <c r="H270" s="347"/>
      <c r="I270" s="347"/>
      <c r="J270" s="346"/>
      <c r="K270" s="346"/>
      <c r="L270" s="346"/>
    </row>
    <row r="271" spans="1:12" s="339" customFormat="1" ht="38.25" hidden="1" customHeight="1" x14ac:dyDescent="0.25">
      <c r="A271" s="343"/>
      <c r="B271" s="100"/>
      <c r="C271" s="100"/>
      <c r="D271" s="101"/>
      <c r="E271" s="31"/>
      <c r="F271" s="434"/>
      <c r="G271" s="347"/>
      <c r="H271" s="347"/>
      <c r="I271" s="347"/>
      <c r="J271" s="346"/>
      <c r="K271" s="346"/>
      <c r="L271" s="346"/>
    </row>
    <row r="272" spans="1:12" s="339" customFormat="1" ht="177" hidden="1" customHeight="1" x14ac:dyDescent="0.25">
      <c r="A272" s="343"/>
      <c r="B272" s="100"/>
      <c r="C272" s="100"/>
      <c r="D272" s="101"/>
      <c r="E272" s="31"/>
      <c r="F272" s="434"/>
      <c r="G272" s="347"/>
      <c r="H272" s="347"/>
      <c r="I272" s="347"/>
      <c r="J272" s="346"/>
      <c r="K272" s="346"/>
      <c r="L272" s="346"/>
    </row>
    <row r="273" spans="1:12" s="339" customFormat="1" ht="18" hidden="1" customHeight="1" x14ac:dyDescent="0.25">
      <c r="A273" s="343"/>
      <c r="B273" s="100"/>
      <c r="C273" s="100"/>
      <c r="D273" s="101"/>
      <c r="E273" s="31"/>
      <c r="F273" s="434"/>
      <c r="G273" s="350"/>
      <c r="H273" s="350"/>
      <c r="I273" s="86"/>
      <c r="J273" s="346"/>
      <c r="K273" s="346"/>
      <c r="L273" s="346"/>
    </row>
    <row r="274" spans="1:12" s="339" customFormat="1" ht="51.75" hidden="1" customHeight="1" x14ac:dyDescent="0.25">
      <c r="A274" s="343"/>
      <c r="B274" s="29"/>
      <c r="C274" s="29"/>
      <c r="D274" s="30"/>
      <c r="E274" s="1"/>
      <c r="F274" s="439"/>
      <c r="G274" s="350"/>
      <c r="H274" s="350"/>
      <c r="I274" s="86"/>
      <c r="J274" s="350"/>
      <c r="K274" s="350"/>
      <c r="L274" s="86"/>
    </row>
    <row r="275" spans="1:12" s="339" customFormat="1" ht="85.5" hidden="1" customHeight="1" x14ac:dyDescent="0.25">
      <c r="A275" s="343"/>
      <c r="B275" s="29"/>
      <c r="C275" s="29"/>
      <c r="D275" s="30"/>
      <c r="E275" s="25"/>
      <c r="F275" s="434"/>
      <c r="G275" s="341"/>
      <c r="H275" s="341"/>
      <c r="I275" s="347"/>
      <c r="J275" s="341"/>
      <c r="K275" s="346"/>
      <c r="L275" s="347"/>
    </row>
    <row r="276" spans="1:12" s="339" customFormat="1" ht="51.75" hidden="1" customHeight="1" x14ac:dyDescent="0.25">
      <c r="A276" s="343"/>
      <c r="B276" s="29"/>
      <c r="C276" s="29"/>
      <c r="D276" s="30"/>
      <c r="E276" s="1"/>
      <c r="F276" s="434"/>
      <c r="G276" s="341"/>
      <c r="H276" s="341"/>
      <c r="I276" s="346"/>
      <c r="J276" s="341"/>
      <c r="K276" s="346"/>
      <c r="L276" s="347"/>
    </row>
    <row r="277" spans="1:12" s="339" customFormat="1" ht="51.75" hidden="1" customHeight="1" x14ac:dyDescent="0.25">
      <c r="A277" s="343"/>
      <c r="B277" s="29"/>
      <c r="C277" s="29"/>
      <c r="D277" s="30"/>
      <c r="E277" s="1"/>
      <c r="F277" s="434"/>
      <c r="G277" s="341"/>
      <c r="H277" s="341"/>
      <c r="I277" s="346"/>
      <c r="J277" s="341"/>
      <c r="K277" s="346"/>
      <c r="L277" s="347"/>
    </row>
    <row r="278" spans="1:12" s="339" customFormat="1" ht="67.5" hidden="1" customHeight="1" x14ac:dyDescent="0.25">
      <c r="A278" s="343"/>
      <c r="B278" s="29"/>
      <c r="C278" s="29"/>
      <c r="D278" s="30"/>
      <c r="E278" s="1"/>
      <c r="F278" s="434" t="s">
        <v>404</v>
      </c>
      <c r="G278" s="341"/>
      <c r="H278" s="341"/>
      <c r="I278" s="347"/>
      <c r="J278" s="341"/>
      <c r="K278" s="346"/>
      <c r="L278" s="347"/>
    </row>
    <row r="279" spans="1:12" s="339" customFormat="1" ht="51.75" hidden="1" customHeight="1" x14ac:dyDescent="0.25">
      <c r="A279" s="343"/>
      <c r="B279" s="29"/>
      <c r="C279" s="29"/>
      <c r="D279" s="30"/>
      <c r="E279" s="1"/>
      <c r="F279" s="434" t="s">
        <v>405</v>
      </c>
      <c r="G279" s="341"/>
      <c r="H279" s="341"/>
      <c r="I279" s="347"/>
      <c r="J279" s="341"/>
      <c r="K279" s="346"/>
      <c r="L279" s="347"/>
    </row>
    <row r="280" spans="1:12" s="339" customFormat="1" ht="40.5" hidden="1" customHeight="1" x14ac:dyDescent="0.25">
      <c r="A280" s="343"/>
      <c r="B280" s="29"/>
      <c r="C280" s="29"/>
      <c r="D280" s="30"/>
      <c r="E280" s="1"/>
      <c r="F280" s="434" t="s">
        <v>406</v>
      </c>
      <c r="G280" s="341">
        <f>100000-100000</f>
        <v>0</v>
      </c>
      <c r="H280" s="341">
        <f>100000-100000</f>
        <v>0</v>
      </c>
      <c r="I280" s="347">
        <v>0</v>
      </c>
      <c r="J280" s="341"/>
      <c r="K280" s="346"/>
      <c r="L280" s="347"/>
    </row>
    <row r="281" spans="1:12" s="339" customFormat="1" ht="75.75" hidden="1" customHeight="1" x14ac:dyDescent="0.25">
      <c r="A281" s="343"/>
      <c r="B281" s="29"/>
      <c r="C281" s="29"/>
      <c r="D281" s="30"/>
      <c r="E281" s="1"/>
      <c r="F281" s="434" t="s">
        <v>540</v>
      </c>
      <c r="G281" s="341"/>
      <c r="H281" s="341"/>
      <c r="I281" s="347"/>
      <c r="J281" s="341"/>
      <c r="K281" s="346"/>
      <c r="L281" s="347"/>
    </row>
    <row r="282" spans="1:12" s="339" customFormat="1" ht="84" hidden="1" customHeight="1" x14ac:dyDescent="0.25">
      <c r="A282" s="343"/>
      <c r="B282" s="29"/>
      <c r="C282" s="29"/>
      <c r="D282" s="30"/>
      <c r="E282" s="1"/>
      <c r="F282" s="434" t="s">
        <v>431</v>
      </c>
      <c r="G282" s="341"/>
      <c r="H282" s="341"/>
      <c r="I282" s="347"/>
      <c r="J282" s="341"/>
      <c r="K282" s="346"/>
      <c r="L282" s="347"/>
    </row>
    <row r="283" spans="1:12" s="339" customFormat="1" ht="51.75" hidden="1" customHeight="1" x14ac:dyDescent="0.25">
      <c r="A283" s="343"/>
      <c r="B283" s="29"/>
      <c r="C283" s="29"/>
      <c r="D283" s="30"/>
      <c r="E283" s="1"/>
      <c r="F283" s="434"/>
      <c r="G283" s="341"/>
      <c r="H283" s="341"/>
      <c r="I283" s="347"/>
      <c r="J283" s="341"/>
      <c r="K283" s="346"/>
      <c r="L283" s="347"/>
    </row>
    <row r="284" spans="1:12" s="339" customFormat="1" ht="80.25" hidden="1" customHeight="1" x14ac:dyDescent="0.25">
      <c r="A284" s="343"/>
      <c r="B284" s="29"/>
      <c r="C284" s="29"/>
      <c r="D284" s="30"/>
      <c r="E284" s="1"/>
      <c r="F284" s="434" t="s">
        <v>530</v>
      </c>
      <c r="G284" s="341"/>
      <c r="H284" s="341"/>
      <c r="I284" s="347"/>
      <c r="J284" s="341"/>
      <c r="K284" s="346"/>
      <c r="L284" s="347"/>
    </row>
    <row r="285" spans="1:12" s="339" customFormat="1" ht="44.25" hidden="1" customHeight="1" x14ac:dyDescent="0.25">
      <c r="A285" s="343"/>
      <c r="B285" s="29"/>
      <c r="C285" s="29"/>
      <c r="D285" s="30"/>
      <c r="E285" s="1"/>
      <c r="F285" s="434" t="s">
        <v>531</v>
      </c>
      <c r="G285" s="341"/>
      <c r="H285" s="341"/>
      <c r="I285" s="347"/>
      <c r="J285" s="341"/>
      <c r="K285" s="346"/>
      <c r="L285" s="347"/>
    </row>
    <row r="286" spans="1:12" s="339" customFormat="1" ht="112.5" hidden="1" customHeight="1" x14ac:dyDescent="0.25">
      <c r="A286" s="343"/>
      <c r="B286" s="29"/>
      <c r="C286" s="29"/>
      <c r="D286" s="30"/>
      <c r="E286" s="1"/>
      <c r="F286" s="434" t="s">
        <v>539</v>
      </c>
      <c r="G286" s="341"/>
      <c r="H286" s="341"/>
      <c r="I286" s="347"/>
      <c r="J286" s="341"/>
      <c r="K286" s="346"/>
      <c r="L286" s="347"/>
    </row>
    <row r="287" spans="1:12" s="339" customFormat="1" ht="70.5" hidden="1" customHeight="1" x14ac:dyDescent="0.25">
      <c r="A287" s="343"/>
      <c r="B287" s="29" t="s">
        <v>14</v>
      </c>
      <c r="C287" s="29" t="s">
        <v>4</v>
      </c>
      <c r="D287" s="30" t="s">
        <v>5</v>
      </c>
      <c r="E287" s="31" t="s">
        <v>6</v>
      </c>
      <c r="F287" s="434" t="s">
        <v>417</v>
      </c>
      <c r="G287" s="86"/>
      <c r="H287" s="86"/>
      <c r="I287" s="86"/>
      <c r="J287" s="341"/>
      <c r="K287" s="346"/>
      <c r="L287" s="347"/>
    </row>
    <row r="288" spans="1:12" s="339" customFormat="1" ht="70.5" hidden="1" customHeight="1" x14ac:dyDescent="0.25">
      <c r="A288" s="343"/>
      <c r="B288" s="29" t="s">
        <v>14</v>
      </c>
      <c r="C288" s="29" t="s">
        <v>4</v>
      </c>
      <c r="D288" s="30" t="s">
        <v>5</v>
      </c>
      <c r="E288" s="31" t="s">
        <v>6</v>
      </c>
      <c r="F288" s="434" t="s">
        <v>427</v>
      </c>
      <c r="G288" s="86"/>
      <c r="H288" s="86"/>
      <c r="I288" s="86"/>
      <c r="J288" s="341"/>
      <c r="K288" s="346"/>
      <c r="L288" s="347"/>
    </row>
    <row r="289" spans="1:12" s="339" customFormat="1" ht="69" hidden="1" customHeight="1" x14ac:dyDescent="0.25">
      <c r="A289" s="343"/>
      <c r="B289" s="358"/>
      <c r="C289" s="358"/>
      <c r="D289" s="359"/>
      <c r="E289" s="25"/>
      <c r="F289" s="439" t="s">
        <v>349</v>
      </c>
      <c r="G289" s="347">
        <f>G291+G290</f>
        <v>0</v>
      </c>
      <c r="H289" s="347">
        <f>H291+H290</f>
        <v>0</v>
      </c>
      <c r="I289" s="347">
        <f>I291+I290</f>
        <v>0</v>
      </c>
      <c r="J289" s="341">
        <f>J291</f>
        <v>0</v>
      </c>
      <c r="K289" s="341">
        <f>K291</f>
        <v>0</v>
      </c>
      <c r="L289" s="341">
        <f>L291</f>
        <v>0</v>
      </c>
    </row>
    <row r="290" spans="1:12" s="339" customFormat="1" ht="69" hidden="1" customHeight="1" x14ac:dyDescent="0.25">
      <c r="A290" s="343"/>
      <c r="B290" s="29" t="s">
        <v>387</v>
      </c>
      <c r="C290" s="29" t="s">
        <v>384</v>
      </c>
      <c r="D290" s="29" t="s">
        <v>371</v>
      </c>
      <c r="E290" s="31" t="s">
        <v>394</v>
      </c>
      <c r="F290" s="434"/>
      <c r="G290" s="341"/>
      <c r="H290" s="341"/>
      <c r="I290" s="341"/>
      <c r="J290" s="341"/>
      <c r="K290" s="341"/>
      <c r="L290" s="341"/>
    </row>
    <row r="291" spans="1:12" s="339" customFormat="1" ht="145.5" hidden="1" customHeight="1" x14ac:dyDescent="0.25">
      <c r="A291" s="343"/>
      <c r="B291" s="29" t="s">
        <v>397</v>
      </c>
      <c r="C291" s="29" t="s">
        <v>180</v>
      </c>
      <c r="D291" s="30" t="s">
        <v>181</v>
      </c>
      <c r="E291" s="25" t="s">
        <v>182</v>
      </c>
      <c r="F291" s="434"/>
      <c r="G291" s="341"/>
      <c r="H291" s="341"/>
      <c r="I291" s="347"/>
      <c r="J291" s="341"/>
      <c r="K291" s="346"/>
      <c r="L291" s="347"/>
    </row>
    <row r="292" spans="1:12" s="339" customFormat="1" ht="93.75" hidden="1" customHeight="1" x14ac:dyDescent="0.25">
      <c r="A292" s="343"/>
      <c r="B292" s="29"/>
      <c r="C292" s="29"/>
      <c r="D292" s="29"/>
      <c r="E292" s="31"/>
      <c r="F292" s="439"/>
      <c r="G292" s="86"/>
      <c r="H292" s="86"/>
      <c r="I292" s="360"/>
      <c r="J292" s="350"/>
      <c r="K292" s="350"/>
      <c r="L292" s="350"/>
    </row>
    <row r="293" spans="1:12" s="339" customFormat="1" ht="66" hidden="1" customHeight="1" x14ac:dyDescent="0.25">
      <c r="A293" s="343"/>
      <c r="B293" s="29"/>
      <c r="C293" s="29"/>
      <c r="D293" s="30"/>
      <c r="E293" s="1"/>
      <c r="F293" s="434"/>
      <c r="G293" s="341"/>
      <c r="H293" s="341"/>
      <c r="I293" s="347"/>
      <c r="J293" s="341"/>
      <c r="K293" s="346"/>
      <c r="L293" s="347"/>
    </row>
    <row r="294" spans="1:12" s="339" customFormat="1" ht="82.5" hidden="1" customHeight="1" x14ac:dyDescent="0.25">
      <c r="A294" s="343"/>
      <c r="B294" s="100"/>
      <c r="C294" s="100"/>
      <c r="D294" s="101"/>
      <c r="E294" s="31"/>
      <c r="F294" s="439" t="s">
        <v>317</v>
      </c>
      <c r="G294" s="341"/>
      <c r="H294" s="341"/>
      <c r="I294" s="347"/>
      <c r="J294" s="86">
        <f>J295+J296+J298+J300+J301+J303+J304+J305+J306+J307+J299+J308+J309+J302</f>
        <v>0</v>
      </c>
      <c r="K294" s="86">
        <f>K295+K296+K298+K300+K301+K303+K304+K305+K306+K307+K299+K308+K309+K302</f>
        <v>0</v>
      </c>
      <c r="L294" s="86">
        <f>L295+L296+L298+L300+L301+L303+L304+L305+L306+L307+L299+L308+L309+L302</f>
        <v>0</v>
      </c>
    </row>
    <row r="295" spans="1:12" s="339" customFormat="1" ht="340.5" hidden="1" customHeight="1" x14ac:dyDescent="0.25">
      <c r="A295" s="343"/>
      <c r="B295" s="100">
        <v>1217321</v>
      </c>
      <c r="C295" s="100">
        <v>7321</v>
      </c>
      <c r="D295" s="101" t="s">
        <v>21</v>
      </c>
      <c r="E295" s="31" t="s">
        <v>221</v>
      </c>
      <c r="F295" s="434" t="s">
        <v>511</v>
      </c>
      <c r="G295" s="341"/>
      <c r="H295" s="341"/>
      <c r="I295" s="347"/>
      <c r="J295" s="86"/>
      <c r="K295" s="86"/>
      <c r="L295" s="86"/>
    </row>
    <row r="296" spans="1:12" s="339" customFormat="1" ht="390" hidden="1" customHeight="1" x14ac:dyDescent="0.25">
      <c r="A296" s="343"/>
      <c r="B296" s="100">
        <v>1217321</v>
      </c>
      <c r="C296" s="100">
        <v>7321</v>
      </c>
      <c r="D296" s="101" t="s">
        <v>21</v>
      </c>
      <c r="E296" s="31" t="s">
        <v>221</v>
      </c>
      <c r="F296" s="434" t="s">
        <v>512</v>
      </c>
      <c r="G296" s="341"/>
      <c r="H296" s="341"/>
      <c r="I296" s="347"/>
      <c r="J296" s="86"/>
      <c r="K296" s="86"/>
      <c r="L296" s="86"/>
    </row>
    <row r="297" spans="1:12" s="339" customFormat="1" ht="188.25" hidden="1" customHeight="1" x14ac:dyDescent="0.25">
      <c r="A297" s="343"/>
      <c r="B297" s="100"/>
      <c r="C297" s="100"/>
      <c r="D297" s="101"/>
      <c r="E297" s="31"/>
      <c r="F297" s="434"/>
      <c r="G297" s="341"/>
      <c r="H297" s="341"/>
      <c r="I297" s="347"/>
      <c r="J297" s="86"/>
      <c r="K297" s="86"/>
      <c r="L297" s="86"/>
    </row>
    <row r="298" spans="1:12" s="339" customFormat="1" ht="119.25" hidden="1" customHeight="1" x14ac:dyDescent="0.25">
      <c r="A298" s="343"/>
      <c r="B298" s="361">
        <v>1217322</v>
      </c>
      <c r="C298" s="361">
        <v>7322</v>
      </c>
      <c r="D298" s="362" t="s">
        <v>21</v>
      </c>
      <c r="E298" s="161" t="s">
        <v>347</v>
      </c>
      <c r="F298" s="434" t="s">
        <v>348</v>
      </c>
      <c r="G298" s="341"/>
      <c r="H298" s="341"/>
      <c r="I298" s="347"/>
      <c r="J298" s="86"/>
      <c r="K298" s="86"/>
      <c r="L298" s="86"/>
    </row>
    <row r="299" spans="1:12" s="339" customFormat="1" ht="81" hidden="1" customHeight="1" x14ac:dyDescent="0.25">
      <c r="A299" s="343"/>
      <c r="B299" s="100"/>
      <c r="C299" s="100"/>
      <c r="D299" s="101"/>
      <c r="E299" s="31"/>
      <c r="F299" s="434"/>
      <c r="G299" s="341"/>
      <c r="H299" s="341"/>
      <c r="I299" s="347"/>
      <c r="J299" s="86"/>
      <c r="K299" s="86"/>
      <c r="L299" s="86"/>
    </row>
    <row r="300" spans="1:12" s="339" customFormat="1" ht="89.25" hidden="1" customHeight="1" x14ac:dyDescent="0.25">
      <c r="A300" s="343"/>
      <c r="B300" s="100"/>
      <c r="C300" s="100"/>
      <c r="D300" s="101"/>
      <c r="E300" s="31"/>
      <c r="F300" s="434"/>
      <c r="G300" s="341"/>
      <c r="H300" s="341"/>
      <c r="I300" s="347"/>
      <c r="J300" s="86"/>
      <c r="K300" s="86"/>
      <c r="L300" s="86"/>
    </row>
    <row r="301" spans="1:12" s="339" customFormat="1" ht="2.25" hidden="1" customHeight="1" x14ac:dyDescent="0.25">
      <c r="A301" s="343"/>
      <c r="B301" s="100"/>
      <c r="C301" s="100"/>
      <c r="D301" s="101"/>
      <c r="E301" s="31"/>
      <c r="F301" s="434"/>
      <c r="G301" s="341"/>
      <c r="H301" s="341"/>
      <c r="I301" s="347"/>
      <c r="J301" s="86"/>
      <c r="K301" s="86"/>
      <c r="L301" s="86"/>
    </row>
    <row r="302" spans="1:12" s="339" customFormat="1" ht="88.5" hidden="1" customHeight="1" x14ac:dyDescent="0.25">
      <c r="A302" s="343"/>
      <c r="B302" s="361">
        <v>1217322</v>
      </c>
      <c r="C302" s="361">
        <v>7322</v>
      </c>
      <c r="D302" s="362" t="s">
        <v>21</v>
      </c>
      <c r="E302" s="161" t="s">
        <v>347</v>
      </c>
      <c r="F302" s="434" t="s">
        <v>452</v>
      </c>
      <c r="G302" s="341"/>
      <c r="H302" s="341"/>
      <c r="I302" s="347"/>
      <c r="J302" s="86"/>
      <c r="K302" s="86"/>
      <c r="L302" s="86"/>
    </row>
    <row r="303" spans="1:12" s="339" customFormat="1" ht="118.5" hidden="1" customHeight="1" x14ac:dyDescent="0.25">
      <c r="A303" s="343"/>
      <c r="B303" s="100">
        <v>1217310</v>
      </c>
      <c r="C303" s="100">
        <v>7310</v>
      </c>
      <c r="D303" s="101" t="s">
        <v>21</v>
      </c>
      <c r="E303" s="31" t="s">
        <v>220</v>
      </c>
      <c r="F303" s="434" t="s">
        <v>284</v>
      </c>
      <c r="G303" s="341"/>
      <c r="H303" s="341"/>
      <c r="I303" s="347"/>
      <c r="J303" s="86"/>
      <c r="K303" s="86"/>
      <c r="L303" s="86"/>
    </row>
    <row r="304" spans="1:12" s="339" customFormat="1" ht="206.25" hidden="1" customHeight="1" x14ac:dyDescent="0.25">
      <c r="A304" s="343"/>
      <c r="B304" s="100">
        <v>1217310</v>
      </c>
      <c r="C304" s="100">
        <v>7310</v>
      </c>
      <c r="D304" s="101" t="s">
        <v>21</v>
      </c>
      <c r="E304" s="31" t="s">
        <v>220</v>
      </c>
      <c r="F304" s="434" t="s">
        <v>526</v>
      </c>
      <c r="G304" s="341"/>
      <c r="H304" s="341"/>
      <c r="I304" s="347"/>
      <c r="J304" s="86"/>
      <c r="K304" s="86"/>
      <c r="L304" s="86"/>
    </row>
    <row r="305" spans="1:12" s="339" customFormat="1" ht="71.25" hidden="1" customHeight="1" x14ac:dyDescent="0.25">
      <c r="A305" s="343"/>
      <c r="B305" s="100"/>
      <c r="C305" s="100"/>
      <c r="D305" s="101"/>
      <c r="E305" s="31"/>
      <c r="F305" s="434"/>
      <c r="G305" s="341"/>
      <c r="H305" s="341"/>
      <c r="I305" s="347"/>
      <c r="J305" s="86"/>
      <c r="K305" s="86"/>
      <c r="L305" s="86"/>
    </row>
    <row r="306" spans="1:12" s="339" customFormat="1" ht="55.5" hidden="1" customHeight="1" x14ac:dyDescent="0.25">
      <c r="A306" s="343"/>
      <c r="B306" s="100"/>
      <c r="C306" s="100"/>
      <c r="D306" s="101"/>
      <c r="E306" s="31"/>
      <c r="F306" s="434"/>
      <c r="G306" s="341"/>
      <c r="H306" s="341"/>
      <c r="I306" s="347"/>
      <c r="J306" s="86"/>
      <c r="K306" s="86"/>
      <c r="L306" s="86"/>
    </row>
    <row r="307" spans="1:12" s="339" customFormat="1" ht="66.75" hidden="1" customHeight="1" x14ac:dyDescent="0.25">
      <c r="A307" s="343"/>
      <c r="B307" s="100">
        <v>1217330</v>
      </c>
      <c r="C307" s="100">
        <v>7330</v>
      </c>
      <c r="D307" s="101" t="s">
        <v>21</v>
      </c>
      <c r="E307" s="31" t="s">
        <v>225</v>
      </c>
      <c r="F307" s="434" t="s">
        <v>318</v>
      </c>
      <c r="G307" s="341"/>
      <c r="H307" s="341"/>
      <c r="I307" s="347"/>
      <c r="J307" s="86">
        <f>7000000-7000000</f>
        <v>0</v>
      </c>
      <c r="K307" s="86">
        <v>0</v>
      </c>
      <c r="L307" s="86">
        <v>0</v>
      </c>
    </row>
    <row r="308" spans="1:12" s="339" customFormat="1" ht="113.25" hidden="1" customHeight="1" x14ac:dyDescent="0.25">
      <c r="A308" s="343"/>
      <c r="B308" s="100"/>
      <c r="C308" s="100"/>
      <c r="D308" s="101"/>
      <c r="E308" s="31"/>
      <c r="F308" s="434"/>
      <c r="G308" s="341"/>
      <c r="H308" s="341"/>
      <c r="I308" s="347"/>
      <c r="J308" s="86"/>
      <c r="K308" s="86"/>
      <c r="L308" s="86"/>
    </row>
    <row r="309" spans="1:12" s="339" customFormat="1" ht="129" hidden="1" customHeight="1" x14ac:dyDescent="0.25">
      <c r="A309" s="343"/>
      <c r="B309" s="100">
        <v>1217364</v>
      </c>
      <c r="C309" s="100">
        <v>7364</v>
      </c>
      <c r="D309" s="101" t="s">
        <v>294</v>
      </c>
      <c r="E309" s="31"/>
      <c r="F309" s="434"/>
      <c r="G309" s="341"/>
      <c r="H309" s="341"/>
      <c r="I309" s="347"/>
      <c r="J309" s="86"/>
      <c r="K309" s="86"/>
      <c r="L309" s="86"/>
    </row>
    <row r="310" spans="1:12" s="339" customFormat="1" ht="82.15" customHeight="1" x14ac:dyDescent="0.25">
      <c r="A310" s="343"/>
      <c r="B310" s="100"/>
      <c r="C310" s="100"/>
      <c r="D310" s="101"/>
      <c r="E310" s="31"/>
      <c r="F310" s="434" t="s">
        <v>628</v>
      </c>
      <c r="G310" s="341">
        <v>1935769</v>
      </c>
      <c r="H310" s="341">
        <v>1935769</v>
      </c>
      <c r="I310" s="347">
        <v>1752272.4</v>
      </c>
      <c r="J310" s="86"/>
      <c r="K310" s="86"/>
      <c r="L310" s="86"/>
    </row>
    <row r="311" spans="1:12" s="339" customFormat="1" ht="43.15" customHeight="1" x14ac:dyDescent="0.25">
      <c r="A311" s="343"/>
      <c r="B311" s="100"/>
      <c r="C311" s="100"/>
      <c r="D311" s="101"/>
      <c r="E311" s="31"/>
      <c r="F311" s="434" t="s">
        <v>622</v>
      </c>
      <c r="G311" s="341">
        <v>24398</v>
      </c>
      <c r="H311" s="341">
        <v>24398</v>
      </c>
      <c r="I311" s="347"/>
      <c r="J311" s="86"/>
      <c r="K311" s="86"/>
      <c r="L311" s="86"/>
    </row>
    <row r="312" spans="1:12" ht="57" customHeight="1" x14ac:dyDescent="0.3">
      <c r="B312" s="98"/>
      <c r="C312" s="98"/>
      <c r="D312" s="63"/>
      <c r="E312" s="35"/>
      <c r="F312" s="441" t="s">
        <v>319</v>
      </c>
      <c r="G312" s="83">
        <f>G313+G319</f>
        <v>10000</v>
      </c>
      <c r="H312" s="83">
        <f>H313+H319</f>
        <v>10000</v>
      </c>
      <c r="I312" s="322">
        <f>I313+I319</f>
        <v>0</v>
      </c>
      <c r="J312" s="319"/>
      <c r="K312" s="319"/>
      <c r="L312" s="319">
        <v>0</v>
      </c>
    </row>
    <row r="313" spans="1:12" ht="61.15" customHeight="1" x14ac:dyDescent="0.3">
      <c r="B313" s="29" t="s">
        <v>14</v>
      </c>
      <c r="C313" s="29" t="s">
        <v>4</v>
      </c>
      <c r="D313" s="29" t="s">
        <v>5</v>
      </c>
      <c r="E313" s="31" t="s">
        <v>6</v>
      </c>
      <c r="F313" s="442" t="s">
        <v>15</v>
      </c>
      <c r="G313" s="341">
        <v>10000</v>
      </c>
      <c r="H313" s="341">
        <v>10000</v>
      </c>
      <c r="I313" s="347">
        <v>0</v>
      </c>
      <c r="J313" s="346"/>
      <c r="K313" s="346"/>
      <c r="L313" s="346">
        <v>0</v>
      </c>
    </row>
    <row r="314" spans="1:12" ht="145.5" hidden="1" customHeight="1" x14ac:dyDescent="0.3">
      <c r="B314" s="34" t="s">
        <v>14</v>
      </c>
      <c r="C314" s="34" t="s">
        <v>4</v>
      </c>
      <c r="D314" s="36" t="s">
        <v>5</v>
      </c>
      <c r="E314" s="35" t="s">
        <v>6</v>
      </c>
      <c r="F314" s="441" t="s">
        <v>673</v>
      </c>
      <c r="G314" s="83"/>
      <c r="H314" s="83"/>
      <c r="I314" s="319"/>
      <c r="J314" s="319"/>
      <c r="K314" s="319"/>
      <c r="L314" s="319">
        <v>0</v>
      </c>
    </row>
    <row r="315" spans="1:12" ht="78" customHeight="1" x14ac:dyDescent="0.3">
      <c r="B315" s="40"/>
      <c r="C315" s="40"/>
      <c r="D315" s="40"/>
      <c r="E315" s="40"/>
      <c r="F315" s="441" t="s">
        <v>674</v>
      </c>
      <c r="G315" s="83">
        <f>G317</f>
        <v>0</v>
      </c>
      <c r="H315" s="83"/>
      <c r="I315" s="319">
        <f>I317</f>
        <v>0</v>
      </c>
      <c r="J315" s="319">
        <f>J316+J317</f>
        <v>1257000</v>
      </c>
      <c r="K315" s="319">
        <f>K316+K317</f>
        <v>457000</v>
      </c>
      <c r="L315" s="319">
        <f>L316+L317</f>
        <v>0</v>
      </c>
    </row>
    <row r="316" spans="1:12" s="339" customFormat="1" ht="155.44999999999999" customHeight="1" x14ac:dyDescent="0.25">
      <c r="A316" s="343"/>
      <c r="B316" s="363">
        <v>1217310</v>
      </c>
      <c r="C316" s="364">
        <v>7310</v>
      </c>
      <c r="D316" s="97" t="s">
        <v>21</v>
      </c>
      <c r="E316" s="25" t="s">
        <v>636</v>
      </c>
      <c r="F316" s="442" t="s">
        <v>639</v>
      </c>
      <c r="G316" s="350"/>
      <c r="H316" s="350"/>
      <c r="I316" s="351"/>
      <c r="J316" s="346">
        <v>957000</v>
      </c>
      <c r="K316" s="346">
        <v>157000</v>
      </c>
      <c r="L316" s="346"/>
    </row>
    <row r="317" spans="1:12" s="339" customFormat="1" ht="67.900000000000006" customHeight="1" x14ac:dyDescent="0.25">
      <c r="A317" s="343"/>
      <c r="B317" s="365">
        <v>1217321</v>
      </c>
      <c r="C317" s="364">
        <v>7321</v>
      </c>
      <c r="D317" s="97" t="s">
        <v>21</v>
      </c>
      <c r="E317" s="366" t="s">
        <v>221</v>
      </c>
      <c r="F317" s="434" t="s">
        <v>638</v>
      </c>
      <c r="G317" s="341"/>
      <c r="H317" s="341"/>
      <c r="I317" s="346"/>
      <c r="J317" s="346">
        <v>300000</v>
      </c>
      <c r="K317" s="346">
        <v>300000</v>
      </c>
      <c r="L317" s="346"/>
    </row>
    <row r="318" spans="1:12" ht="156.75" hidden="1" customHeight="1" x14ac:dyDescent="0.3">
      <c r="B318" s="34" t="s">
        <v>24</v>
      </c>
      <c r="C318" s="34" t="s">
        <v>25</v>
      </c>
      <c r="D318" s="34" t="s">
        <v>10</v>
      </c>
      <c r="E318" s="35" t="s">
        <v>26</v>
      </c>
      <c r="F318" s="427" t="s">
        <v>675</v>
      </c>
      <c r="G318" s="83"/>
      <c r="H318" s="83"/>
      <c r="I318" s="319"/>
      <c r="J318" s="319"/>
      <c r="K318" s="319"/>
      <c r="L318" s="319">
        <v>0</v>
      </c>
    </row>
    <row r="319" spans="1:12" ht="154.5" hidden="1" customHeight="1" x14ac:dyDescent="0.3">
      <c r="B319" s="34"/>
      <c r="C319" s="34"/>
      <c r="D319" s="34"/>
      <c r="E319" s="35"/>
      <c r="F319" s="425" t="s">
        <v>425</v>
      </c>
      <c r="G319" s="167"/>
      <c r="H319" s="167"/>
      <c r="I319" s="323"/>
      <c r="J319" s="319"/>
      <c r="K319" s="319"/>
      <c r="L319" s="319"/>
    </row>
    <row r="320" spans="1:12" ht="82.15" customHeight="1" x14ac:dyDescent="0.3">
      <c r="B320" s="29" t="s">
        <v>14</v>
      </c>
      <c r="C320" s="29" t="s">
        <v>4</v>
      </c>
      <c r="D320" s="29" t="s">
        <v>5</v>
      </c>
      <c r="E320" s="31" t="s">
        <v>6</v>
      </c>
      <c r="F320" s="441" t="s">
        <v>676</v>
      </c>
      <c r="G320" s="83">
        <v>3000</v>
      </c>
      <c r="H320" s="83">
        <v>3000</v>
      </c>
      <c r="I320" s="322">
        <v>0</v>
      </c>
      <c r="J320" s="319"/>
      <c r="K320" s="319"/>
      <c r="L320" s="319"/>
    </row>
    <row r="321" spans="2:12" ht="94.9" customHeight="1" x14ac:dyDescent="0.3">
      <c r="B321" s="29" t="s">
        <v>24</v>
      </c>
      <c r="C321" s="29" t="s">
        <v>25</v>
      </c>
      <c r="D321" s="29" t="s">
        <v>10</v>
      </c>
      <c r="E321" s="31" t="s">
        <v>26</v>
      </c>
      <c r="F321" s="441" t="s">
        <v>677</v>
      </c>
      <c r="G321" s="83">
        <v>12900</v>
      </c>
      <c r="H321" s="83">
        <v>12900</v>
      </c>
      <c r="I321" s="322">
        <v>0</v>
      </c>
      <c r="J321" s="319"/>
      <c r="K321" s="319"/>
      <c r="L321" s="319"/>
    </row>
    <row r="322" spans="2:12" ht="84" customHeight="1" x14ac:dyDescent="0.3">
      <c r="B322" s="34"/>
      <c r="C322" s="34"/>
      <c r="D322" s="34"/>
      <c r="E322" s="35"/>
      <c r="F322" s="441" t="s">
        <v>678</v>
      </c>
      <c r="G322" s="83">
        <f t="shared" ref="G322:L322" si="18">G323+G328</f>
        <v>883800</v>
      </c>
      <c r="H322" s="83">
        <f t="shared" si="18"/>
        <v>503400</v>
      </c>
      <c r="I322" s="322">
        <f t="shared" si="18"/>
        <v>398620.83999999997</v>
      </c>
      <c r="J322" s="322">
        <f t="shared" si="18"/>
        <v>0</v>
      </c>
      <c r="K322" s="322">
        <f t="shared" si="18"/>
        <v>0</v>
      </c>
      <c r="L322" s="322">
        <f t="shared" si="18"/>
        <v>0</v>
      </c>
    </row>
    <row r="323" spans="2:12" ht="36.6" customHeight="1" x14ac:dyDescent="0.3">
      <c r="B323" s="29" t="s">
        <v>8</v>
      </c>
      <c r="C323" s="29" t="s">
        <v>9</v>
      </c>
      <c r="D323" s="29" t="s">
        <v>10</v>
      </c>
      <c r="E323" s="31" t="s">
        <v>11</v>
      </c>
      <c r="F323" s="442" t="s">
        <v>321</v>
      </c>
      <c r="G323" s="350">
        <f>G324+G326+G325</f>
        <v>479800</v>
      </c>
      <c r="H323" s="350">
        <f>H324+H326+H325</f>
        <v>286800</v>
      </c>
      <c r="I323" s="86">
        <f>I324+I326+I325</f>
        <v>191542.84</v>
      </c>
      <c r="J323" s="86">
        <f>J324+J326+J327</f>
        <v>0</v>
      </c>
      <c r="K323" s="86">
        <f>K324+K326+K327</f>
        <v>0</v>
      </c>
      <c r="L323" s="86">
        <f>L324+L326+L327</f>
        <v>0</v>
      </c>
    </row>
    <row r="324" spans="2:12" ht="54" customHeight="1" x14ac:dyDescent="0.3">
      <c r="B324" s="29"/>
      <c r="C324" s="29"/>
      <c r="D324" s="29"/>
      <c r="E324" s="31"/>
      <c r="F324" s="434" t="s">
        <v>560</v>
      </c>
      <c r="G324" s="341">
        <v>479800</v>
      </c>
      <c r="H324" s="341">
        <v>286800</v>
      </c>
      <c r="I324" s="347">
        <v>191542.84</v>
      </c>
      <c r="J324" s="346"/>
      <c r="K324" s="346"/>
      <c r="L324" s="346">
        <v>0</v>
      </c>
    </row>
    <row r="325" spans="2:12" ht="81" hidden="1" customHeight="1" x14ac:dyDescent="0.3">
      <c r="B325" s="29"/>
      <c r="C325" s="29"/>
      <c r="D325" s="29"/>
      <c r="E325" s="31"/>
      <c r="F325" s="434" t="s">
        <v>330</v>
      </c>
      <c r="G325" s="341"/>
      <c r="H325" s="341"/>
      <c r="I325" s="347"/>
      <c r="J325" s="346"/>
      <c r="K325" s="346"/>
      <c r="L325" s="346"/>
    </row>
    <row r="326" spans="2:12" ht="59.25" hidden="1" customHeight="1" x14ac:dyDescent="0.3">
      <c r="B326" s="29"/>
      <c r="C326" s="29"/>
      <c r="D326" s="29"/>
      <c r="E326" s="31"/>
      <c r="F326" s="434" t="s">
        <v>329</v>
      </c>
      <c r="G326" s="341">
        <v>0</v>
      </c>
      <c r="H326" s="341">
        <v>0</v>
      </c>
      <c r="I326" s="347">
        <v>0</v>
      </c>
      <c r="J326" s="346"/>
      <c r="K326" s="346"/>
      <c r="L326" s="346"/>
    </row>
    <row r="327" spans="2:12" ht="48" hidden="1" customHeight="1" x14ac:dyDescent="0.3">
      <c r="B327" s="29"/>
      <c r="C327" s="29"/>
      <c r="D327" s="29"/>
      <c r="E327" s="31"/>
      <c r="F327" s="434" t="s">
        <v>453</v>
      </c>
      <c r="G327" s="341"/>
      <c r="H327" s="341"/>
      <c r="I327" s="347"/>
      <c r="J327" s="346"/>
      <c r="K327" s="346"/>
      <c r="L327" s="347"/>
    </row>
    <row r="328" spans="2:12" ht="37.15" customHeight="1" x14ac:dyDescent="0.3">
      <c r="B328" s="29" t="s">
        <v>28</v>
      </c>
      <c r="C328" s="29" t="s">
        <v>29</v>
      </c>
      <c r="D328" s="29" t="s">
        <v>30</v>
      </c>
      <c r="E328" s="31" t="s">
        <v>31</v>
      </c>
      <c r="F328" s="442" t="s">
        <v>321</v>
      </c>
      <c r="G328" s="350">
        <f t="shared" ref="G328:L328" si="19">G329+G333</f>
        <v>404000</v>
      </c>
      <c r="H328" s="350">
        <f t="shared" si="19"/>
        <v>216600</v>
      </c>
      <c r="I328" s="350">
        <f t="shared" si="19"/>
        <v>207078</v>
      </c>
      <c r="J328" s="350">
        <f t="shared" si="19"/>
        <v>0</v>
      </c>
      <c r="K328" s="350">
        <f t="shared" si="19"/>
        <v>0</v>
      </c>
      <c r="L328" s="350">
        <f t="shared" si="19"/>
        <v>0</v>
      </c>
    </row>
    <row r="329" spans="2:12" ht="40.15" customHeight="1" x14ac:dyDescent="0.3">
      <c r="B329" s="29"/>
      <c r="C329" s="29"/>
      <c r="D329" s="29"/>
      <c r="E329" s="31"/>
      <c r="F329" s="442" t="s">
        <v>320</v>
      </c>
      <c r="G329" s="341">
        <v>366000</v>
      </c>
      <c r="H329" s="341">
        <v>200000</v>
      </c>
      <c r="I329" s="347">
        <v>193908</v>
      </c>
      <c r="J329" s="346"/>
      <c r="K329" s="346"/>
      <c r="L329" s="346">
        <v>0</v>
      </c>
    </row>
    <row r="330" spans="2:12" ht="85.5" hidden="1" customHeight="1" x14ac:dyDescent="0.3">
      <c r="B330" s="29"/>
      <c r="C330" s="29"/>
      <c r="D330" s="29"/>
      <c r="E330" s="31"/>
      <c r="F330" s="442" t="s">
        <v>679</v>
      </c>
      <c r="G330" s="350"/>
      <c r="H330" s="350"/>
      <c r="I330" s="360"/>
      <c r="J330" s="351"/>
      <c r="K330" s="351"/>
      <c r="L330" s="351"/>
    </row>
    <row r="331" spans="2:12" ht="51" hidden="1" customHeight="1" x14ac:dyDescent="0.3">
      <c r="B331" s="29"/>
      <c r="C331" s="29"/>
      <c r="D331" s="29"/>
      <c r="E331" s="31"/>
      <c r="F331" s="442" t="s">
        <v>43</v>
      </c>
      <c r="G331" s="341">
        <v>0</v>
      </c>
      <c r="H331" s="341"/>
      <c r="I331" s="367"/>
      <c r="J331" s="346"/>
      <c r="K331" s="346"/>
      <c r="L331" s="346">
        <v>1100000</v>
      </c>
    </row>
    <row r="332" spans="2:12" ht="63.75" hidden="1" customHeight="1" x14ac:dyDescent="0.3">
      <c r="B332" s="29"/>
      <c r="C332" s="29"/>
      <c r="D332" s="29"/>
      <c r="E332" s="31"/>
      <c r="F332" s="442" t="s">
        <v>42</v>
      </c>
      <c r="G332" s="341">
        <v>0</v>
      </c>
      <c r="H332" s="341"/>
      <c r="I332" s="367"/>
      <c r="J332" s="346"/>
      <c r="K332" s="346"/>
      <c r="L332" s="346">
        <v>2706700</v>
      </c>
    </row>
    <row r="333" spans="2:12" ht="46.15" customHeight="1" x14ac:dyDescent="0.3">
      <c r="B333" s="29"/>
      <c r="C333" s="29"/>
      <c r="D333" s="29"/>
      <c r="E333" s="31"/>
      <c r="F333" s="442" t="s">
        <v>222</v>
      </c>
      <c r="G333" s="341">
        <v>38000</v>
      </c>
      <c r="H333" s="341">
        <v>16600</v>
      </c>
      <c r="I333" s="367">
        <v>13170</v>
      </c>
      <c r="J333" s="346"/>
      <c r="K333" s="346"/>
      <c r="L333" s="346"/>
    </row>
    <row r="334" spans="2:12" ht="0.75" hidden="1" customHeight="1" x14ac:dyDescent="0.3">
      <c r="B334" s="34"/>
      <c r="C334" s="34"/>
      <c r="D334" s="34"/>
      <c r="E334" s="35"/>
      <c r="F334" s="443"/>
      <c r="G334" s="167"/>
      <c r="H334" s="167"/>
      <c r="I334" s="328"/>
      <c r="J334" s="321"/>
      <c r="K334" s="321"/>
      <c r="L334" s="321"/>
    </row>
    <row r="335" spans="2:12" ht="66" customHeight="1" x14ac:dyDescent="0.3">
      <c r="B335" s="142"/>
      <c r="C335" s="142"/>
      <c r="D335" s="142"/>
      <c r="E335" s="142"/>
      <c r="F335" s="443" t="s">
        <v>680</v>
      </c>
      <c r="G335" s="83">
        <f t="shared" ref="G335:L335" si="20">G336</f>
        <v>150000</v>
      </c>
      <c r="H335" s="83">
        <f t="shared" si="20"/>
        <v>0</v>
      </c>
      <c r="I335" s="83">
        <f t="shared" si="20"/>
        <v>0</v>
      </c>
      <c r="J335" s="83">
        <f t="shared" si="20"/>
        <v>0</v>
      </c>
      <c r="K335" s="83">
        <f t="shared" si="20"/>
        <v>0</v>
      </c>
      <c r="L335" s="83">
        <f t="shared" si="20"/>
        <v>0</v>
      </c>
    </row>
    <row r="336" spans="2:12" ht="57" customHeight="1" x14ac:dyDescent="0.3">
      <c r="B336" s="29" t="s">
        <v>8</v>
      </c>
      <c r="C336" s="29" t="s">
        <v>9</v>
      </c>
      <c r="D336" s="29" t="s">
        <v>10</v>
      </c>
      <c r="E336" s="31" t="s">
        <v>11</v>
      </c>
      <c r="F336" s="442" t="s">
        <v>223</v>
      </c>
      <c r="G336" s="350">
        <v>150000</v>
      </c>
      <c r="H336" s="350">
        <f>H337+H339+H340+H343+H338</f>
        <v>0</v>
      </c>
      <c r="I336" s="86">
        <f>I337+I339+I340+I343+I338</f>
        <v>0</v>
      </c>
      <c r="J336" s="86">
        <f>J337+J339+J340+J343</f>
        <v>0</v>
      </c>
      <c r="K336" s="86">
        <f>K337+K339+K340+K343</f>
        <v>0</v>
      </c>
      <c r="L336" s="322">
        <f>L337+L339+L340+L343</f>
        <v>0</v>
      </c>
    </row>
    <row r="337" spans="2:12" ht="60" hidden="1" customHeight="1" x14ac:dyDescent="0.3">
      <c r="B337" s="34"/>
      <c r="C337" s="34"/>
      <c r="D337" s="34"/>
      <c r="E337" s="35"/>
      <c r="F337" s="443" t="s">
        <v>331</v>
      </c>
      <c r="G337" s="167"/>
      <c r="H337" s="167"/>
      <c r="I337" s="323"/>
      <c r="J337" s="322"/>
      <c r="K337" s="322"/>
      <c r="L337" s="322"/>
    </row>
    <row r="338" spans="2:12" ht="87" hidden="1" customHeight="1" x14ac:dyDescent="0.3">
      <c r="B338" s="34"/>
      <c r="C338" s="34"/>
      <c r="D338" s="34"/>
      <c r="E338" s="35"/>
      <c r="F338" s="443" t="s">
        <v>547</v>
      </c>
      <c r="G338" s="167"/>
      <c r="H338" s="167"/>
      <c r="I338" s="323"/>
      <c r="J338" s="322"/>
      <c r="K338" s="322"/>
      <c r="L338" s="322"/>
    </row>
    <row r="339" spans="2:12" ht="54.75" hidden="1" customHeight="1" x14ac:dyDescent="0.3">
      <c r="B339" s="34"/>
      <c r="C339" s="34"/>
      <c r="D339" s="34"/>
      <c r="E339" s="35"/>
      <c r="F339" s="443" t="s">
        <v>350</v>
      </c>
      <c r="G339" s="167">
        <v>0</v>
      </c>
      <c r="H339" s="167">
        <v>0</v>
      </c>
      <c r="I339" s="328">
        <v>0</v>
      </c>
      <c r="J339" s="323"/>
      <c r="K339" s="323"/>
      <c r="L339" s="323"/>
    </row>
    <row r="340" spans="2:12" ht="64.5" hidden="1" customHeight="1" x14ac:dyDescent="0.3">
      <c r="B340" s="34"/>
      <c r="C340" s="34"/>
      <c r="D340" s="34"/>
      <c r="E340" s="35"/>
      <c r="F340" s="443" t="s">
        <v>323</v>
      </c>
      <c r="G340" s="167">
        <v>0</v>
      </c>
      <c r="H340" s="167">
        <v>0</v>
      </c>
      <c r="I340" s="328">
        <v>0</v>
      </c>
      <c r="J340" s="167"/>
      <c r="K340" s="323"/>
      <c r="L340" s="323"/>
    </row>
    <row r="341" spans="2:12" ht="43.5" hidden="1" customHeight="1" x14ac:dyDescent="0.3">
      <c r="B341" s="34"/>
      <c r="C341" s="34"/>
      <c r="D341" s="34"/>
      <c r="E341" s="35"/>
      <c r="F341" s="443"/>
      <c r="G341" s="167"/>
      <c r="H341" s="167"/>
      <c r="I341" s="328"/>
      <c r="J341" s="167"/>
      <c r="K341" s="321"/>
      <c r="L341" s="323"/>
    </row>
    <row r="342" spans="2:12" ht="43.5" hidden="1" customHeight="1" x14ac:dyDescent="0.3">
      <c r="B342" s="34"/>
      <c r="C342" s="34"/>
      <c r="D342" s="34"/>
      <c r="E342" s="35"/>
      <c r="F342" s="443"/>
      <c r="G342" s="167"/>
      <c r="H342" s="167"/>
      <c r="I342" s="328"/>
      <c r="J342" s="167"/>
      <c r="K342" s="321"/>
      <c r="L342" s="321"/>
    </row>
    <row r="343" spans="2:12" ht="83.25" hidden="1" customHeight="1" x14ac:dyDescent="0.3">
      <c r="B343" s="34"/>
      <c r="C343" s="34"/>
      <c r="D343" s="34"/>
      <c r="E343" s="35"/>
      <c r="F343" s="443"/>
      <c r="G343" s="167"/>
      <c r="H343" s="167"/>
      <c r="I343" s="328"/>
      <c r="J343" s="167"/>
      <c r="K343" s="321"/>
      <c r="L343" s="321"/>
    </row>
    <row r="344" spans="2:12" ht="42.75" hidden="1" customHeight="1" x14ac:dyDescent="0.3">
      <c r="B344" s="34"/>
      <c r="C344" s="34"/>
      <c r="D344" s="34"/>
      <c r="E344" s="35"/>
      <c r="F344" s="443"/>
      <c r="G344" s="167"/>
      <c r="H344" s="167"/>
      <c r="I344" s="328"/>
      <c r="J344" s="83"/>
      <c r="K344" s="319"/>
      <c r="L344" s="322"/>
    </row>
    <row r="345" spans="2:12" ht="65.45" customHeight="1" x14ac:dyDescent="0.3">
      <c r="B345" s="29" t="s">
        <v>243</v>
      </c>
      <c r="C345" s="29" t="s">
        <v>244</v>
      </c>
      <c r="D345" s="29" t="s">
        <v>245</v>
      </c>
      <c r="E345" s="31" t="s">
        <v>246</v>
      </c>
      <c r="F345" s="443" t="s">
        <v>681</v>
      </c>
      <c r="G345" s="83">
        <f>G346+G347+G348+G354+G355</f>
        <v>6284000</v>
      </c>
      <c r="H345" s="83">
        <f>H346+H347+H348+H354+H355</f>
        <v>0</v>
      </c>
      <c r="I345" s="83">
        <f>I346+I347+I348+I354+I355</f>
        <v>0</v>
      </c>
      <c r="J345" s="83">
        <f>J346+J350+J349+J347+J352+J348+J353+J355+J356</f>
        <v>150000</v>
      </c>
      <c r="K345" s="83">
        <f>K346+K350+K349+K347+K352+K348+K353+K355+K356</f>
        <v>150000</v>
      </c>
      <c r="L345" s="83">
        <f>L346+L350+L349+L347+L352+L348+L353+L355+L356</f>
        <v>0</v>
      </c>
    </row>
    <row r="346" spans="2:12" ht="69" customHeight="1" x14ac:dyDescent="0.3">
      <c r="B346" s="34"/>
      <c r="C346" s="34"/>
      <c r="D346" s="34"/>
      <c r="E346" s="35"/>
      <c r="F346" s="442" t="s">
        <v>325</v>
      </c>
      <c r="G346" s="347">
        <v>620000</v>
      </c>
      <c r="H346" s="347"/>
      <c r="I346" s="347"/>
      <c r="J346" s="341"/>
      <c r="K346" s="346"/>
      <c r="L346" s="321"/>
    </row>
    <row r="347" spans="2:12" ht="54.6" customHeight="1" x14ac:dyDescent="0.3">
      <c r="B347" s="34"/>
      <c r="C347" s="34"/>
      <c r="D347" s="34"/>
      <c r="E347" s="35"/>
      <c r="F347" s="442" t="s">
        <v>617</v>
      </c>
      <c r="G347" s="347">
        <v>3018000</v>
      </c>
      <c r="H347" s="347"/>
      <c r="I347" s="347"/>
      <c r="J347" s="341"/>
      <c r="K347" s="346"/>
      <c r="L347" s="321"/>
    </row>
    <row r="348" spans="2:12" ht="42" customHeight="1" x14ac:dyDescent="0.3">
      <c r="B348" s="34"/>
      <c r="C348" s="34"/>
      <c r="D348" s="34"/>
      <c r="E348" s="35"/>
      <c r="F348" s="442" t="s">
        <v>618</v>
      </c>
      <c r="G348" s="347">
        <v>896000</v>
      </c>
      <c r="H348" s="347"/>
      <c r="I348" s="367"/>
      <c r="J348" s="341"/>
      <c r="K348" s="341"/>
      <c r="L348" s="321"/>
    </row>
    <row r="349" spans="2:12" ht="0.75" hidden="1" customHeight="1" x14ac:dyDescent="0.3">
      <c r="B349" s="34"/>
      <c r="C349" s="34"/>
      <c r="D349" s="34"/>
      <c r="E349" s="35"/>
      <c r="F349" s="442" t="s">
        <v>341</v>
      </c>
      <c r="G349" s="347"/>
      <c r="H349" s="347"/>
      <c r="I349" s="347"/>
      <c r="J349" s="341"/>
      <c r="K349" s="346"/>
      <c r="L349" s="321"/>
    </row>
    <row r="350" spans="2:12" ht="87.75" hidden="1" customHeight="1" x14ac:dyDescent="0.3">
      <c r="B350" s="34"/>
      <c r="C350" s="34"/>
      <c r="D350" s="34"/>
      <c r="E350" s="35"/>
      <c r="F350" s="442" t="s">
        <v>224</v>
      </c>
      <c r="G350" s="347"/>
      <c r="H350" s="347"/>
      <c r="I350" s="347"/>
      <c r="J350" s="341"/>
      <c r="K350" s="346"/>
      <c r="L350" s="321"/>
    </row>
    <row r="351" spans="2:12" ht="50.25" hidden="1" customHeight="1" x14ac:dyDescent="0.3">
      <c r="B351" s="34"/>
      <c r="C351" s="34"/>
      <c r="D351" s="34"/>
      <c r="E351" s="35"/>
      <c r="F351" s="442" t="s">
        <v>276</v>
      </c>
      <c r="G351" s="347"/>
      <c r="H351" s="347"/>
      <c r="I351" s="367"/>
      <c r="J351" s="341">
        <f>3500000+2000000-5500000</f>
        <v>0</v>
      </c>
      <c r="K351" s="341">
        <v>0</v>
      </c>
      <c r="L351" s="321">
        <v>0</v>
      </c>
    </row>
    <row r="352" spans="2:12" ht="56.25" hidden="1" customHeight="1" x14ac:dyDescent="0.3">
      <c r="B352" s="34"/>
      <c r="C352" s="34"/>
      <c r="D352" s="34"/>
      <c r="E352" s="35"/>
      <c r="F352" s="442" t="s">
        <v>510</v>
      </c>
      <c r="G352" s="347"/>
      <c r="H352" s="347"/>
      <c r="I352" s="367"/>
      <c r="J352" s="341"/>
      <c r="K352" s="341"/>
      <c r="L352" s="321"/>
    </row>
    <row r="353" spans="2:12" ht="61.5" hidden="1" customHeight="1" x14ac:dyDescent="0.3">
      <c r="B353" s="34"/>
      <c r="C353" s="34"/>
      <c r="D353" s="34"/>
      <c r="E353" s="35"/>
      <c r="F353" s="442" t="s">
        <v>326</v>
      </c>
      <c r="G353" s="347"/>
      <c r="H353" s="347"/>
      <c r="I353" s="367"/>
      <c r="J353" s="341"/>
      <c r="K353" s="341"/>
      <c r="L353" s="321"/>
    </row>
    <row r="354" spans="2:12" ht="51" customHeight="1" x14ac:dyDescent="0.3">
      <c r="B354" s="34"/>
      <c r="C354" s="34"/>
      <c r="D354" s="34"/>
      <c r="E354" s="35"/>
      <c r="F354" s="442" t="s">
        <v>621</v>
      </c>
      <c r="G354" s="347">
        <v>1750000</v>
      </c>
      <c r="H354" s="347"/>
      <c r="I354" s="367"/>
      <c r="J354" s="341"/>
      <c r="K354" s="341"/>
      <c r="L354" s="321"/>
    </row>
    <row r="355" spans="2:12" ht="60" customHeight="1" x14ac:dyDescent="0.3">
      <c r="B355" s="34"/>
      <c r="C355" s="34"/>
      <c r="D355" s="34"/>
      <c r="E355" s="35"/>
      <c r="F355" s="442" t="s">
        <v>616</v>
      </c>
      <c r="G355" s="341"/>
      <c r="H355" s="341"/>
      <c r="I355" s="367"/>
      <c r="J355" s="341">
        <v>150000</v>
      </c>
      <c r="K355" s="341">
        <v>150000</v>
      </c>
      <c r="L355" s="323"/>
    </row>
    <row r="356" spans="2:12" ht="74.25" hidden="1" customHeight="1" x14ac:dyDescent="0.3">
      <c r="B356" s="34" t="s">
        <v>428</v>
      </c>
      <c r="C356" s="34" t="s">
        <v>254</v>
      </c>
      <c r="D356" s="34" t="s">
        <v>5</v>
      </c>
      <c r="E356" s="35" t="s">
        <v>429</v>
      </c>
      <c r="F356" s="443" t="s">
        <v>430</v>
      </c>
      <c r="G356" s="167"/>
      <c r="H356" s="167"/>
      <c r="I356" s="328"/>
      <c r="J356" s="167"/>
      <c r="K356" s="167"/>
      <c r="L356" s="323"/>
    </row>
    <row r="357" spans="2:12" ht="55.9" customHeight="1" x14ac:dyDescent="0.3">
      <c r="B357" s="34"/>
      <c r="C357" s="34"/>
      <c r="D357" s="34"/>
      <c r="E357" s="35"/>
      <c r="F357" s="443" t="s">
        <v>682</v>
      </c>
      <c r="G357" s="83">
        <f>G421</f>
        <v>806000</v>
      </c>
      <c r="H357" s="83">
        <f>H421</f>
        <v>0</v>
      </c>
      <c r="I357" s="83">
        <f>I421</f>
        <v>0</v>
      </c>
      <c r="J357" s="322">
        <f>J359+J417</f>
        <v>1829500</v>
      </c>
      <c r="K357" s="322">
        <f>K359+K417</f>
        <v>1682500</v>
      </c>
      <c r="L357" s="322">
        <f>L359+L417</f>
        <v>414813.92</v>
      </c>
    </row>
    <row r="358" spans="2:12" ht="82.5" hidden="1" customHeight="1" x14ac:dyDescent="0.3">
      <c r="B358" s="98">
        <v>1217310</v>
      </c>
      <c r="C358" s="98">
        <v>7310</v>
      </c>
      <c r="D358" s="63" t="s">
        <v>21</v>
      </c>
      <c r="E358" s="35" t="s">
        <v>220</v>
      </c>
      <c r="F358" s="443" t="s">
        <v>324</v>
      </c>
      <c r="G358" s="83"/>
      <c r="H358" s="83"/>
      <c r="I358" s="327"/>
      <c r="J358" s="323"/>
      <c r="K358" s="323"/>
      <c r="L358" s="323"/>
    </row>
    <row r="359" spans="2:12" ht="45" customHeight="1" x14ac:dyDescent="0.3">
      <c r="B359" s="100">
        <v>1217310</v>
      </c>
      <c r="C359" s="100">
        <v>7310</v>
      </c>
      <c r="D359" s="101" t="s">
        <v>21</v>
      </c>
      <c r="E359" s="31" t="s">
        <v>220</v>
      </c>
      <c r="F359" s="442" t="s">
        <v>623</v>
      </c>
      <c r="G359" s="341"/>
      <c r="H359" s="341"/>
      <c r="I359" s="367"/>
      <c r="J359" s="347">
        <v>1729500</v>
      </c>
      <c r="K359" s="347">
        <v>1582500</v>
      </c>
      <c r="L359" s="347">
        <v>414813.92</v>
      </c>
    </row>
    <row r="360" spans="2:12" ht="158.25" hidden="1" customHeight="1" x14ac:dyDescent="0.3">
      <c r="B360" s="100">
        <v>1217310</v>
      </c>
      <c r="C360" s="100">
        <v>7310</v>
      </c>
      <c r="D360" s="101" t="s">
        <v>451</v>
      </c>
      <c r="E360" s="31" t="s">
        <v>220</v>
      </c>
      <c r="F360" s="442" t="s">
        <v>529</v>
      </c>
      <c r="G360" s="341"/>
      <c r="H360" s="341"/>
      <c r="I360" s="367"/>
      <c r="J360" s="347"/>
      <c r="K360" s="347"/>
      <c r="L360" s="347"/>
    </row>
    <row r="361" spans="2:12" ht="219.75" hidden="1" customHeight="1" x14ac:dyDescent="0.3">
      <c r="B361" s="100">
        <v>1217310</v>
      </c>
      <c r="C361" s="100">
        <v>7310</v>
      </c>
      <c r="D361" s="101" t="s">
        <v>21</v>
      </c>
      <c r="E361" s="31" t="s">
        <v>220</v>
      </c>
      <c r="F361" s="442" t="s">
        <v>557</v>
      </c>
      <c r="G361" s="341"/>
      <c r="H361" s="341"/>
      <c r="I361" s="367"/>
      <c r="J361" s="347"/>
      <c r="K361" s="347"/>
      <c r="L361" s="347"/>
    </row>
    <row r="362" spans="2:12" ht="69" hidden="1" customHeight="1" x14ac:dyDescent="0.3">
      <c r="B362" s="368"/>
      <c r="C362" s="369"/>
      <c r="D362" s="369"/>
      <c r="E362" s="369"/>
      <c r="F362" s="444" t="s">
        <v>683</v>
      </c>
      <c r="G362" s="370">
        <f>G363+G387+G411+G410</f>
        <v>0</v>
      </c>
      <c r="H362" s="370">
        <f>H363+H387+H411+H410</f>
        <v>0</v>
      </c>
      <c r="I362" s="370">
        <f>I363+I387+I411+I410</f>
        <v>0</v>
      </c>
      <c r="J362" s="370">
        <f>J363+J387+J410+J411</f>
        <v>0</v>
      </c>
      <c r="K362" s="370">
        <f>K363+K387+K410+K411</f>
        <v>0</v>
      </c>
      <c r="L362" s="370">
        <f>L363+L387+L410+L411</f>
        <v>0</v>
      </c>
    </row>
    <row r="363" spans="2:12" ht="58.5" hidden="1" customHeight="1" x14ac:dyDescent="0.3">
      <c r="B363" s="29" t="s">
        <v>39</v>
      </c>
      <c r="C363" s="29" t="s">
        <v>40</v>
      </c>
      <c r="D363" s="29" t="s">
        <v>247</v>
      </c>
      <c r="E363" s="31" t="s">
        <v>41</v>
      </c>
      <c r="F363" s="444"/>
      <c r="G363" s="370">
        <f>G364+G365+G385+G366+G367+G368+G369+G370+G371+G376+G377+G378+G379+G380+G381+G382+G383+G384+G372+G373+G374+G375</f>
        <v>0</v>
      </c>
      <c r="H363" s="370">
        <f>H364+H365+H385+H366+H367+H368+H369+H370+H371+H376+H377+H378+H379+H380+H381+H382+H383+H384+H372+H373+H374+H375</f>
        <v>0</v>
      </c>
      <c r="I363" s="370">
        <f>I364+I365+I385+I366+I367+I368+I369+I370+I371+I376+I377+I378+I379+I380+I381+I382+I383+I384+I372+I373+I374+I375</f>
        <v>0</v>
      </c>
      <c r="J363" s="370">
        <f>J364+J365+J385+J366+J367+J368+J369+J370+J371+J376+J377+J378+J379</f>
        <v>0</v>
      </c>
      <c r="K363" s="370">
        <f>K364+K365+K385+K366+K367+K368+K369+K370+K371+K376+K377+K378+K379</f>
        <v>0</v>
      </c>
      <c r="L363" s="370">
        <f>L364+L365+L385+L366+L367+L368+L369+L370+L371+L376+L377+L378+L379</f>
        <v>0</v>
      </c>
    </row>
    <row r="364" spans="2:12" ht="76.5" hidden="1" customHeight="1" x14ac:dyDescent="0.3">
      <c r="B364" s="29"/>
      <c r="C364" s="29"/>
      <c r="D364" s="29"/>
      <c r="E364" s="31"/>
      <c r="F364" s="445" t="s">
        <v>343</v>
      </c>
      <c r="G364" s="371"/>
      <c r="H364" s="371"/>
      <c r="I364" s="372"/>
      <c r="J364" s="373"/>
      <c r="K364" s="373"/>
      <c r="L364" s="373"/>
    </row>
    <row r="365" spans="2:12" ht="56.25" hidden="1" customHeight="1" x14ac:dyDescent="0.3">
      <c r="B365" s="29"/>
      <c r="C365" s="29"/>
      <c r="D365" s="29"/>
      <c r="E365" s="31"/>
      <c r="F365" s="445" t="s">
        <v>344</v>
      </c>
      <c r="G365" s="371"/>
      <c r="H365" s="371"/>
      <c r="I365" s="372"/>
      <c r="J365" s="373"/>
      <c r="K365" s="373"/>
      <c r="L365" s="373"/>
    </row>
    <row r="366" spans="2:12" ht="56.25" hidden="1" customHeight="1" x14ac:dyDescent="0.3">
      <c r="B366" s="29"/>
      <c r="C366" s="29"/>
      <c r="D366" s="29"/>
      <c r="E366" s="31"/>
      <c r="F366" s="445" t="s">
        <v>441</v>
      </c>
      <c r="G366" s="371"/>
      <c r="H366" s="371"/>
      <c r="I366" s="372"/>
      <c r="J366" s="373"/>
      <c r="K366" s="373"/>
      <c r="L366" s="373"/>
    </row>
    <row r="367" spans="2:12" ht="56.25" hidden="1" customHeight="1" x14ac:dyDescent="0.3">
      <c r="B367" s="29"/>
      <c r="C367" s="29"/>
      <c r="D367" s="29"/>
      <c r="E367" s="31"/>
      <c r="F367" s="445" t="s">
        <v>442</v>
      </c>
      <c r="G367" s="371"/>
      <c r="H367" s="371"/>
      <c r="I367" s="372"/>
      <c r="J367" s="373"/>
      <c r="K367" s="373"/>
      <c r="L367" s="373"/>
    </row>
    <row r="368" spans="2:12" ht="56.25" hidden="1" customHeight="1" x14ac:dyDescent="0.3">
      <c r="B368" s="29"/>
      <c r="C368" s="29"/>
      <c r="D368" s="29"/>
      <c r="E368" s="31"/>
      <c r="F368" s="445" t="s">
        <v>443</v>
      </c>
      <c r="G368" s="371"/>
      <c r="H368" s="371"/>
      <c r="I368" s="372"/>
      <c r="J368" s="373"/>
      <c r="K368" s="373"/>
      <c r="L368" s="373"/>
    </row>
    <row r="369" spans="2:12" ht="56.25" hidden="1" customHeight="1" x14ac:dyDescent="0.3">
      <c r="B369" s="29"/>
      <c r="C369" s="29"/>
      <c r="D369" s="29"/>
      <c r="E369" s="31"/>
      <c r="F369" s="445" t="s">
        <v>444</v>
      </c>
      <c r="G369" s="371"/>
      <c r="H369" s="371"/>
      <c r="I369" s="372"/>
      <c r="J369" s="373"/>
      <c r="K369" s="373"/>
      <c r="L369" s="373"/>
    </row>
    <row r="370" spans="2:12" ht="56.25" hidden="1" customHeight="1" x14ac:dyDescent="0.3">
      <c r="B370" s="29"/>
      <c r="C370" s="29"/>
      <c r="D370" s="29"/>
      <c r="E370" s="31"/>
      <c r="F370" s="445" t="s">
        <v>513</v>
      </c>
      <c r="G370" s="371"/>
      <c r="H370" s="371"/>
      <c r="I370" s="372"/>
      <c r="J370" s="373"/>
      <c r="K370" s="373"/>
      <c r="L370" s="373"/>
    </row>
    <row r="371" spans="2:12" ht="67.5" hidden="1" customHeight="1" x14ac:dyDescent="0.3">
      <c r="B371" s="29"/>
      <c r="C371" s="29"/>
      <c r="D371" s="29"/>
      <c r="E371" s="31"/>
      <c r="F371" s="445" t="s">
        <v>514</v>
      </c>
      <c r="G371" s="371"/>
      <c r="H371" s="371"/>
      <c r="I371" s="372"/>
      <c r="J371" s="373"/>
      <c r="K371" s="373"/>
      <c r="L371" s="373"/>
    </row>
    <row r="372" spans="2:12" ht="58.5" hidden="1" customHeight="1" x14ac:dyDescent="0.3">
      <c r="B372" s="29"/>
      <c r="C372" s="29"/>
      <c r="D372" s="29"/>
      <c r="E372" s="31"/>
      <c r="F372" s="445" t="s">
        <v>541</v>
      </c>
      <c r="G372" s="371"/>
      <c r="H372" s="371"/>
      <c r="I372" s="372"/>
      <c r="J372" s="373"/>
      <c r="K372" s="373"/>
      <c r="L372" s="373"/>
    </row>
    <row r="373" spans="2:12" ht="54.75" hidden="1" customHeight="1" x14ac:dyDescent="0.3">
      <c r="B373" s="29"/>
      <c r="C373" s="29"/>
      <c r="D373" s="29"/>
      <c r="E373" s="31"/>
      <c r="F373" s="445" t="s">
        <v>544</v>
      </c>
      <c r="G373" s="371"/>
      <c r="H373" s="371"/>
      <c r="I373" s="372"/>
      <c r="J373" s="373"/>
      <c r="K373" s="373"/>
      <c r="L373" s="373"/>
    </row>
    <row r="374" spans="2:12" ht="58.5" hidden="1" customHeight="1" x14ac:dyDescent="0.3">
      <c r="B374" s="29"/>
      <c r="C374" s="29"/>
      <c r="D374" s="29"/>
      <c r="E374" s="31"/>
      <c r="F374" s="445" t="s">
        <v>542</v>
      </c>
      <c r="G374" s="371"/>
      <c r="H374" s="371"/>
      <c r="I374" s="372"/>
      <c r="J374" s="373"/>
      <c r="K374" s="373"/>
      <c r="L374" s="373"/>
    </row>
    <row r="375" spans="2:12" ht="54.75" hidden="1" customHeight="1" x14ac:dyDescent="0.3">
      <c r="B375" s="29"/>
      <c r="C375" s="29"/>
      <c r="D375" s="29"/>
      <c r="E375" s="31"/>
      <c r="F375" s="445" t="s">
        <v>543</v>
      </c>
      <c r="G375" s="371"/>
      <c r="H375" s="371"/>
      <c r="I375" s="372"/>
      <c r="J375" s="373"/>
      <c r="K375" s="373"/>
      <c r="L375" s="373"/>
    </row>
    <row r="376" spans="2:12" ht="56.25" hidden="1" customHeight="1" x14ac:dyDescent="0.3">
      <c r="B376" s="29"/>
      <c r="C376" s="29"/>
      <c r="D376" s="29"/>
      <c r="E376" s="31"/>
      <c r="F376" s="445" t="s">
        <v>437</v>
      </c>
      <c r="G376" s="371"/>
      <c r="H376" s="371"/>
      <c r="I376" s="372"/>
      <c r="J376" s="373"/>
      <c r="K376" s="373"/>
      <c r="L376" s="373"/>
    </row>
    <row r="377" spans="2:12" ht="56.25" hidden="1" customHeight="1" x14ac:dyDescent="0.3">
      <c r="B377" s="29"/>
      <c r="C377" s="29"/>
      <c r="D377" s="29"/>
      <c r="E377" s="31"/>
      <c r="F377" s="445" t="s">
        <v>538</v>
      </c>
      <c r="G377" s="371"/>
      <c r="H377" s="371"/>
      <c r="I377" s="374"/>
      <c r="J377" s="373"/>
      <c r="K377" s="373"/>
      <c r="L377" s="373"/>
    </row>
    <row r="378" spans="2:12" ht="56.25" hidden="1" customHeight="1" x14ac:dyDescent="0.3">
      <c r="B378" s="29"/>
      <c r="C378" s="29"/>
      <c r="D378" s="29"/>
      <c r="E378" s="31"/>
      <c r="F378" s="445" t="s">
        <v>438</v>
      </c>
      <c r="G378" s="371"/>
      <c r="H378" s="371"/>
      <c r="I378" s="374"/>
      <c r="J378" s="373"/>
      <c r="K378" s="373"/>
      <c r="L378" s="373"/>
    </row>
    <row r="379" spans="2:12" ht="51" hidden="1" customHeight="1" x14ac:dyDescent="0.3">
      <c r="B379" s="29"/>
      <c r="C379" s="29"/>
      <c r="D379" s="29"/>
      <c r="E379" s="31"/>
      <c r="F379" s="445" t="s">
        <v>439</v>
      </c>
      <c r="G379" s="371"/>
      <c r="H379" s="371"/>
      <c r="I379" s="374"/>
      <c r="J379" s="373"/>
      <c r="K379" s="373"/>
      <c r="L379" s="373"/>
    </row>
    <row r="380" spans="2:12" ht="51" hidden="1" customHeight="1" x14ac:dyDescent="0.3">
      <c r="B380" s="29"/>
      <c r="C380" s="29"/>
      <c r="D380" s="29"/>
      <c r="E380" s="31"/>
      <c r="F380" s="445" t="s">
        <v>440</v>
      </c>
      <c r="G380" s="371"/>
      <c r="H380" s="371"/>
      <c r="I380" s="371"/>
      <c r="J380" s="373"/>
      <c r="K380" s="373"/>
      <c r="L380" s="373"/>
    </row>
    <row r="381" spans="2:12" ht="81" hidden="1" customHeight="1" x14ac:dyDescent="0.3">
      <c r="B381" s="29"/>
      <c r="C381" s="29"/>
      <c r="D381" s="29"/>
      <c r="E381" s="31"/>
      <c r="F381" s="445" t="s">
        <v>515</v>
      </c>
      <c r="G381" s="371"/>
      <c r="H381" s="371"/>
      <c r="I381" s="371"/>
      <c r="J381" s="373"/>
      <c r="K381" s="373"/>
      <c r="L381" s="373"/>
    </row>
    <row r="382" spans="2:12" ht="59.25" hidden="1" customHeight="1" x14ac:dyDescent="0.3">
      <c r="B382" s="29"/>
      <c r="C382" s="29"/>
      <c r="D382" s="29"/>
      <c r="E382" s="31"/>
      <c r="F382" s="445" t="s">
        <v>516</v>
      </c>
      <c r="G382" s="371"/>
      <c r="H382" s="371"/>
      <c r="I382" s="371"/>
      <c r="J382" s="373"/>
      <c r="K382" s="373"/>
      <c r="L382" s="373"/>
    </row>
    <row r="383" spans="2:12" ht="51" hidden="1" customHeight="1" x14ac:dyDescent="0.3">
      <c r="B383" s="29"/>
      <c r="C383" s="29"/>
      <c r="D383" s="29"/>
      <c r="E383" s="31"/>
      <c r="F383" s="445" t="s">
        <v>517</v>
      </c>
      <c r="G383" s="371"/>
      <c r="H383" s="371"/>
      <c r="I383" s="371"/>
      <c r="J383" s="373"/>
      <c r="K383" s="373"/>
      <c r="L383" s="373"/>
    </row>
    <row r="384" spans="2:12" ht="51" hidden="1" customHeight="1" x14ac:dyDescent="0.3">
      <c r="B384" s="29"/>
      <c r="C384" s="29"/>
      <c r="D384" s="29"/>
      <c r="E384" s="31"/>
      <c r="F384" s="445" t="s">
        <v>518</v>
      </c>
      <c r="G384" s="371"/>
      <c r="H384" s="371"/>
      <c r="I384" s="371"/>
      <c r="J384" s="373"/>
      <c r="K384" s="373"/>
      <c r="L384" s="373"/>
    </row>
    <row r="385" spans="2:12" ht="58.5" hidden="1" customHeight="1" x14ac:dyDescent="0.3">
      <c r="B385" s="29"/>
      <c r="C385" s="29"/>
      <c r="D385" s="29"/>
      <c r="E385" s="31"/>
      <c r="F385" s="445" t="s">
        <v>519</v>
      </c>
      <c r="G385" s="371"/>
      <c r="H385" s="371"/>
      <c r="I385" s="371"/>
      <c r="J385" s="373"/>
      <c r="K385" s="373"/>
      <c r="L385" s="373"/>
    </row>
    <row r="386" spans="2:12" ht="73.5" hidden="1" customHeight="1" x14ac:dyDescent="0.3">
      <c r="B386" s="29"/>
      <c r="C386" s="29"/>
      <c r="D386" s="29"/>
      <c r="E386" s="31"/>
      <c r="F386" s="444"/>
      <c r="G386" s="371"/>
      <c r="H386" s="371"/>
      <c r="I386" s="375"/>
      <c r="J386" s="373"/>
      <c r="K386" s="373"/>
      <c r="L386" s="373"/>
    </row>
    <row r="387" spans="2:12" ht="54.6" hidden="1" customHeight="1" x14ac:dyDescent="0.3">
      <c r="B387" s="97" t="s">
        <v>8</v>
      </c>
      <c r="C387" s="97" t="s">
        <v>9</v>
      </c>
      <c r="D387" s="97" t="s">
        <v>10</v>
      </c>
      <c r="E387" s="161" t="s">
        <v>11</v>
      </c>
      <c r="F387" s="444"/>
      <c r="G387" s="370">
        <f>G388+G389+G390+G391+G396+G397+G392+G393+G394+G395</f>
        <v>0</v>
      </c>
      <c r="H387" s="370">
        <f>H388+H389+H390+H391+H396+H397+H392+H393+H394+H395</f>
        <v>0</v>
      </c>
      <c r="I387" s="370">
        <f>I388+I389+I390+I391+I392+I393+I394+I395+I396+I397</f>
        <v>0</v>
      </c>
      <c r="J387" s="370">
        <f>J388+J389+J390+J391+J396+J397</f>
        <v>0</v>
      </c>
      <c r="K387" s="370">
        <f>K388+K389+K390+K391+K396+K397</f>
        <v>0</v>
      </c>
      <c r="L387" s="370">
        <f>L388+L389+L390+L391+L396+L397</f>
        <v>0</v>
      </c>
    </row>
    <row r="388" spans="2:12" ht="139.5" hidden="1" customHeight="1" x14ac:dyDescent="0.3">
      <c r="B388" s="100"/>
      <c r="C388" s="100"/>
      <c r="D388" s="101"/>
      <c r="E388" s="31"/>
      <c r="F388" s="442" t="s">
        <v>415</v>
      </c>
      <c r="G388" s="347"/>
      <c r="H388" s="347"/>
      <c r="I388" s="347"/>
      <c r="J388" s="347">
        <v>0</v>
      </c>
      <c r="K388" s="347">
        <v>0</v>
      </c>
      <c r="L388" s="347">
        <v>0</v>
      </c>
    </row>
    <row r="389" spans="2:12" ht="51" hidden="1" customHeight="1" x14ac:dyDescent="0.3">
      <c r="B389" s="100"/>
      <c r="C389" s="100"/>
      <c r="D389" s="101"/>
      <c r="E389" s="31"/>
      <c r="F389" s="442" t="s">
        <v>552</v>
      </c>
      <c r="G389" s="347"/>
      <c r="H389" s="347"/>
      <c r="I389" s="347"/>
      <c r="J389" s="347"/>
      <c r="K389" s="347"/>
      <c r="L389" s="347"/>
    </row>
    <row r="390" spans="2:12" ht="35.25" hidden="1" customHeight="1" x14ac:dyDescent="0.3">
      <c r="B390" s="100"/>
      <c r="C390" s="100"/>
      <c r="D390" s="101"/>
      <c r="E390" s="31"/>
      <c r="F390" s="442" t="s">
        <v>488</v>
      </c>
      <c r="G390" s="347"/>
      <c r="H390" s="347"/>
      <c r="I390" s="347"/>
      <c r="J390" s="347"/>
      <c r="K390" s="347"/>
      <c r="L390" s="347"/>
    </row>
    <row r="391" spans="2:12" ht="35.25" hidden="1" customHeight="1" x14ac:dyDescent="0.3">
      <c r="B391" s="100"/>
      <c r="C391" s="100"/>
      <c r="D391" s="101"/>
      <c r="E391" s="31"/>
      <c r="F391" s="442" t="s">
        <v>548</v>
      </c>
      <c r="G391" s="347"/>
      <c r="H391" s="347"/>
      <c r="I391" s="347"/>
      <c r="J391" s="347"/>
      <c r="K391" s="347"/>
      <c r="L391" s="347"/>
    </row>
    <row r="392" spans="2:12" ht="63.75" hidden="1" customHeight="1" x14ac:dyDescent="0.3">
      <c r="B392" s="100"/>
      <c r="C392" s="100"/>
      <c r="D392" s="101"/>
      <c r="E392" s="31"/>
      <c r="F392" s="442" t="s">
        <v>549</v>
      </c>
      <c r="G392" s="347"/>
      <c r="H392" s="347"/>
      <c r="I392" s="347"/>
      <c r="J392" s="347"/>
      <c r="K392" s="347"/>
      <c r="L392" s="347"/>
    </row>
    <row r="393" spans="2:12" ht="67.5" hidden="1" customHeight="1" x14ac:dyDescent="0.3">
      <c r="B393" s="100"/>
      <c r="C393" s="100"/>
      <c r="D393" s="101"/>
      <c r="E393" s="31"/>
      <c r="F393" s="442" t="s">
        <v>550</v>
      </c>
      <c r="G393" s="347"/>
      <c r="H393" s="347"/>
      <c r="I393" s="347"/>
      <c r="J393" s="347"/>
      <c r="K393" s="347"/>
      <c r="L393" s="347"/>
    </row>
    <row r="394" spans="2:12" ht="72" hidden="1" customHeight="1" x14ac:dyDescent="0.3">
      <c r="B394" s="100"/>
      <c r="C394" s="100"/>
      <c r="D394" s="101"/>
      <c r="E394" s="31"/>
      <c r="F394" s="442" t="s">
        <v>551</v>
      </c>
      <c r="G394" s="347"/>
      <c r="H394" s="347"/>
      <c r="I394" s="347"/>
      <c r="J394" s="347"/>
      <c r="K394" s="347"/>
      <c r="L394" s="347"/>
    </row>
    <row r="395" spans="2:12" ht="72" hidden="1" customHeight="1" x14ac:dyDescent="0.3">
      <c r="B395" s="100"/>
      <c r="C395" s="100"/>
      <c r="D395" s="101"/>
      <c r="E395" s="31"/>
      <c r="F395" s="442" t="s">
        <v>553</v>
      </c>
      <c r="G395" s="347"/>
      <c r="H395" s="347"/>
      <c r="I395" s="347"/>
      <c r="J395" s="347"/>
      <c r="K395" s="347"/>
      <c r="L395" s="347"/>
    </row>
    <row r="396" spans="2:12" ht="70.5" hidden="1" customHeight="1" x14ac:dyDescent="0.3">
      <c r="B396" s="100"/>
      <c r="C396" s="100"/>
      <c r="D396" s="101"/>
      <c r="E396" s="31"/>
      <c r="F396" s="442" t="s">
        <v>486</v>
      </c>
      <c r="G396" s="347"/>
      <c r="H396" s="347"/>
      <c r="I396" s="347"/>
      <c r="J396" s="347"/>
      <c r="K396" s="347"/>
      <c r="L396" s="347"/>
    </row>
    <row r="397" spans="2:12" ht="90" hidden="1" customHeight="1" x14ac:dyDescent="0.3">
      <c r="B397" s="100"/>
      <c r="C397" s="100"/>
      <c r="D397" s="101"/>
      <c r="E397" s="31"/>
      <c r="F397" s="442" t="s">
        <v>346</v>
      </c>
      <c r="G397" s="86"/>
      <c r="H397" s="86"/>
      <c r="I397" s="86"/>
      <c r="J397" s="347"/>
      <c r="K397" s="347"/>
      <c r="L397" s="347"/>
    </row>
    <row r="398" spans="2:12" ht="36.75" hidden="1" customHeight="1" x14ac:dyDescent="0.3">
      <c r="B398" s="100"/>
      <c r="C398" s="100"/>
      <c r="D398" s="101"/>
      <c r="E398" s="31"/>
      <c r="F398" s="442"/>
      <c r="G398" s="347"/>
      <c r="H398" s="347"/>
      <c r="I398" s="347"/>
      <c r="J398" s="86"/>
      <c r="K398" s="86"/>
      <c r="L398" s="86"/>
    </row>
    <row r="399" spans="2:12" ht="45.75" hidden="1" customHeight="1" x14ac:dyDescent="0.3">
      <c r="B399" s="100"/>
      <c r="C399" s="100"/>
      <c r="D399" s="101"/>
      <c r="E399" s="31"/>
      <c r="F399" s="442"/>
      <c r="G399" s="347"/>
      <c r="H399" s="347"/>
      <c r="I399" s="347"/>
      <c r="J399" s="86"/>
      <c r="K399" s="86"/>
      <c r="L399" s="86"/>
    </row>
    <row r="400" spans="2:12" ht="45.75" hidden="1" customHeight="1" x14ac:dyDescent="0.3">
      <c r="B400" s="100"/>
      <c r="C400" s="100"/>
      <c r="D400" s="101"/>
      <c r="E400" s="31"/>
      <c r="F400" s="442"/>
      <c r="G400" s="347"/>
      <c r="H400" s="347"/>
      <c r="I400" s="347"/>
      <c r="J400" s="86"/>
      <c r="K400" s="86"/>
      <c r="L400" s="86"/>
    </row>
    <row r="401" spans="2:12" ht="36.75" hidden="1" customHeight="1" x14ac:dyDescent="0.3">
      <c r="B401" s="29"/>
      <c r="C401" s="29"/>
      <c r="D401" s="29"/>
      <c r="E401" s="31"/>
      <c r="F401" s="446"/>
      <c r="G401" s="86"/>
      <c r="H401" s="86"/>
      <c r="I401" s="86"/>
      <c r="J401" s="86"/>
      <c r="K401" s="86"/>
      <c r="L401" s="86"/>
    </row>
    <row r="402" spans="2:12" ht="31.5" hidden="1" customHeight="1" x14ac:dyDescent="0.3">
      <c r="B402" s="29"/>
      <c r="C402" s="29"/>
      <c r="D402" s="29"/>
      <c r="E402" s="99"/>
      <c r="F402" s="442"/>
      <c r="G402" s="347"/>
      <c r="H402" s="347"/>
      <c r="I402" s="347"/>
      <c r="J402" s="347"/>
      <c r="K402" s="347"/>
      <c r="L402" s="347"/>
    </row>
    <row r="403" spans="2:12" ht="36" hidden="1" customHeight="1" x14ac:dyDescent="0.3">
      <c r="B403" s="29"/>
      <c r="C403" s="29"/>
      <c r="D403" s="29"/>
      <c r="E403" s="99"/>
      <c r="F403" s="442"/>
      <c r="G403" s="347"/>
      <c r="H403" s="347"/>
      <c r="I403" s="347"/>
      <c r="J403" s="347"/>
      <c r="K403" s="347"/>
      <c r="L403" s="347"/>
    </row>
    <row r="404" spans="2:12" ht="29.25" hidden="1" customHeight="1" x14ac:dyDescent="0.3">
      <c r="B404" s="29"/>
      <c r="C404" s="29"/>
      <c r="D404" s="29"/>
      <c r="E404" s="31"/>
      <c r="F404" s="442"/>
      <c r="G404" s="347"/>
      <c r="H404" s="347"/>
      <c r="I404" s="347"/>
      <c r="J404" s="347"/>
      <c r="K404" s="347"/>
      <c r="L404" s="347"/>
    </row>
    <row r="405" spans="2:12" ht="45" hidden="1" customHeight="1" x14ac:dyDescent="0.3">
      <c r="B405" s="29"/>
      <c r="C405" s="29"/>
      <c r="D405" s="29"/>
      <c r="E405" s="31"/>
      <c r="F405" s="446"/>
      <c r="G405" s="86"/>
      <c r="H405" s="86"/>
      <c r="I405" s="86"/>
      <c r="J405" s="86"/>
      <c r="K405" s="86"/>
      <c r="L405" s="86"/>
    </row>
    <row r="406" spans="2:12" ht="66" hidden="1" customHeight="1" x14ac:dyDescent="0.3">
      <c r="B406" s="29"/>
      <c r="C406" s="29"/>
      <c r="D406" s="29"/>
      <c r="E406" s="31"/>
      <c r="F406" s="442"/>
      <c r="G406" s="347"/>
      <c r="H406" s="347"/>
      <c r="I406" s="347"/>
      <c r="J406" s="347"/>
      <c r="K406" s="347"/>
      <c r="L406" s="347"/>
    </row>
    <row r="407" spans="2:12" ht="63.75" hidden="1" customHeight="1" x14ac:dyDescent="0.3">
      <c r="B407" s="29"/>
      <c r="C407" s="29"/>
      <c r="D407" s="29"/>
      <c r="E407" s="31"/>
      <c r="F407" s="442"/>
      <c r="G407" s="347"/>
      <c r="H407" s="347"/>
      <c r="I407" s="347"/>
      <c r="J407" s="347"/>
      <c r="K407" s="347"/>
      <c r="L407" s="347"/>
    </row>
    <row r="408" spans="2:12" ht="26.25" hidden="1" customHeight="1" x14ac:dyDescent="0.3">
      <c r="B408" s="29"/>
      <c r="C408" s="29"/>
      <c r="D408" s="29"/>
      <c r="E408" s="31"/>
      <c r="F408" s="446"/>
      <c r="G408" s="86"/>
      <c r="H408" s="86"/>
      <c r="I408" s="350"/>
      <c r="J408" s="341"/>
      <c r="K408" s="341"/>
      <c r="L408" s="341"/>
    </row>
    <row r="409" spans="2:12" ht="51" hidden="1" customHeight="1" x14ac:dyDescent="0.3">
      <c r="B409" s="29"/>
      <c r="C409" s="29"/>
      <c r="D409" s="29"/>
      <c r="E409" s="31"/>
      <c r="F409" s="442"/>
      <c r="G409" s="347"/>
      <c r="H409" s="347"/>
      <c r="I409" s="367"/>
      <c r="J409" s="341"/>
      <c r="K409" s="341"/>
      <c r="L409" s="341"/>
    </row>
    <row r="410" spans="2:12" ht="100.5" hidden="1" customHeight="1" x14ac:dyDescent="0.3">
      <c r="B410" s="29" t="s">
        <v>243</v>
      </c>
      <c r="C410" s="29" t="s">
        <v>244</v>
      </c>
      <c r="D410" s="29" t="s">
        <v>245</v>
      </c>
      <c r="E410" s="31" t="s">
        <v>246</v>
      </c>
      <c r="F410" s="442" t="s">
        <v>426</v>
      </c>
      <c r="G410" s="86"/>
      <c r="H410" s="86"/>
      <c r="I410" s="360"/>
      <c r="J410" s="350"/>
      <c r="K410" s="350"/>
      <c r="L410" s="86"/>
    </row>
    <row r="411" spans="2:12" ht="66.75" hidden="1" customHeight="1" x14ac:dyDescent="0.3">
      <c r="B411" s="29" t="s">
        <v>14</v>
      </c>
      <c r="C411" s="29" t="s">
        <v>4</v>
      </c>
      <c r="D411" s="29" t="s">
        <v>5</v>
      </c>
      <c r="E411" s="31" t="s">
        <v>6</v>
      </c>
      <c r="F411" s="442" t="s">
        <v>487</v>
      </c>
      <c r="G411" s="86"/>
      <c r="H411" s="86"/>
      <c r="I411" s="86"/>
      <c r="J411" s="350"/>
      <c r="K411" s="350"/>
      <c r="L411" s="350"/>
    </row>
    <row r="412" spans="2:12" ht="6" hidden="1" customHeight="1" x14ac:dyDescent="0.3">
      <c r="B412" s="29"/>
      <c r="C412" s="29"/>
      <c r="D412" s="29"/>
      <c r="E412" s="31"/>
      <c r="F412" s="442"/>
      <c r="G412" s="347"/>
      <c r="H412" s="347"/>
      <c r="I412" s="367"/>
      <c r="J412" s="341"/>
      <c r="K412" s="341"/>
      <c r="L412" s="341"/>
    </row>
    <row r="413" spans="2:12" ht="66.75" hidden="1" customHeight="1" x14ac:dyDescent="0.3">
      <c r="B413" s="29"/>
      <c r="C413" s="29"/>
      <c r="D413" s="29"/>
      <c r="E413" s="31"/>
      <c r="F413" s="446" t="s">
        <v>450</v>
      </c>
      <c r="G413" s="86">
        <f>G414+G417</f>
        <v>0</v>
      </c>
      <c r="H413" s="86">
        <f>H414+H417</f>
        <v>0</v>
      </c>
      <c r="I413" s="86">
        <f>I414+I417</f>
        <v>0</v>
      </c>
      <c r="J413" s="341"/>
      <c r="K413" s="341"/>
      <c r="L413" s="341"/>
    </row>
    <row r="414" spans="2:12" ht="66.75" hidden="1" customHeight="1" x14ac:dyDescent="0.3">
      <c r="B414" s="29" t="s">
        <v>445</v>
      </c>
      <c r="C414" s="29" t="s">
        <v>446</v>
      </c>
      <c r="D414" s="29" t="s">
        <v>10</v>
      </c>
      <c r="E414" s="31" t="s">
        <v>283</v>
      </c>
      <c r="F414" s="442" t="s">
        <v>447</v>
      </c>
      <c r="G414" s="86">
        <f>G415+G416</f>
        <v>0</v>
      </c>
      <c r="H414" s="86">
        <f>H415+H416</f>
        <v>0</v>
      </c>
      <c r="I414" s="86">
        <f>I415+I416</f>
        <v>0</v>
      </c>
      <c r="J414" s="341"/>
      <c r="K414" s="341"/>
      <c r="L414" s="341"/>
    </row>
    <row r="415" spans="2:12" ht="66.75" hidden="1" customHeight="1" x14ac:dyDescent="0.3">
      <c r="B415" s="29"/>
      <c r="C415" s="29"/>
      <c r="D415" s="29"/>
      <c r="E415" s="31"/>
      <c r="F415" s="442" t="s">
        <v>448</v>
      </c>
      <c r="G415" s="347"/>
      <c r="H415" s="347"/>
      <c r="I415" s="367"/>
      <c r="J415" s="341"/>
      <c r="K415" s="341"/>
      <c r="L415" s="341"/>
    </row>
    <row r="416" spans="2:12" ht="89.25" hidden="1" customHeight="1" x14ac:dyDescent="0.3">
      <c r="B416" s="29"/>
      <c r="C416" s="29"/>
      <c r="D416" s="29"/>
      <c r="E416" s="31"/>
      <c r="F416" s="442" t="s">
        <v>449</v>
      </c>
      <c r="G416" s="347"/>
      <c r="H416" s="347"/>
      <c r="I416" s="347"/>
      <c r="J416" s="341"/>
      <c r="K416" s="341"/>
      <c r="L416" s="341"/>
    </row>
    <row r="417" spans="1:13" ht="48" customHeight="1" x14ac:dyDescent="0.3">
      <c r="B417" s="97" t="s">
        <v>8</v>
      </c>
      <c r="C417" s="97" t="s">
        <v>9</v>
      </c>
      <c r="D417" s="97" t="s">
        <v>10</v>
      </c>
      <c r="E417" s="161" t="s">
        <v>11</v>
      </c>
      <c r="F417" s="442" t="s">
        <v>656</v>
      </c>
      <c r="G417" s="86"/>
      <c r="H417" s="86"/>
      <c r="I417" s="347"/>
      <c r="J417" s="341">
        <f>J418+J419+J420</f>
        <v>100000</v>
      </c>
      <c r="K417" s="341">
        <f>K418+K419+K420</f>
        <v>100000</v>
      </c>
      <c r="L417" s="341">
        <v>0</v>
      </c>
    </row>
    <row r="418" spans="1:13" ht="27.6" customHeight="1" x14ac:dyDescent="0.3">
      <c r="B418" s="97"/>
      <c r="C418" s="97"/>
      <c r="D418" s="97"/>
      <c r="E418" s="161"/>
      <c r="F418" s="442" t="s">
        <v>652</v>
      </c>
      <c r="G418" s="86"/>
      <c r="H418" s="86"/>
      <c r="I418" s="347"/>
      <c r="J418" s="347">
        <v>36703.440000000002</v>
      </c>
      <c r="K418" s="347">
        <v>36703.440000000002</v>
      </c>
      <c r="L418" s="341"/>
    </row>
    <row r="419" spans="1:13" ht="27.6" customHeight="1" x14ac:dyDescent="0.3">
      <c r="B419" s="97"/>
      <c r="C419" s="97"/>
      <c r="D419" s="97"/>
      <c r="E419" s="161"/>
      <c r="F419" s="442" t="s">
        <v>653</v>
      </c>
      <c r="G419" s="86"/>
      <c r="H419" s="86"/>
      <c r="I419" s="347"/>
      <c r="J419" s="347">
        <v>14399.3</v>
      </c>
      <c r="K419" s="347">
        <v>14399.3</v>
      </c>
      <c r="L419" s="341"/>
    </row>
    <row r="420" spans="1:13" ht="27.6" customHeight="1" x14ac:dyDescent="0.3">
      <c r="B420" s="97"/>
      <c r="C420" s="97"/>
      <c r="D420" s="97"/>
      <c r="E420" s="161"/>
      <c r="F420" s="442" t="s">
        <v>654</v>
      </c>
      <c r="G420" s="86"/>
      <c r="H420" s="86"/>
      <c r="I420" s="347"/>
      <c r="J420" s="347">
        <v>48897.26</v>
      </c>
      <c r="K420" s="347">
        <v>48897.26</v>
      </c>
      <c r="L420" s="341"/>
    </row>
    <row r="421" spans="1:13" ht="52.15" customHeight="1" x14ac:dyDescent="0.3">
      <c r="B421" s="97" t="s">
        <v>633</v>
      </c>
      <c r="C421" s="97" t="s">
        <v>634</v>
      </c>
      <c r="D421" s="97" t="s">
        <v>166</v>
      </c>
      <c r="E421" s="161" t="s">
        <v>635</v>
      </c>
      <c r="F421" s="442" t="s">
        <v>632</v>
      </c>
      <c r="G421" s="86">
        <v>806000</v>
      </c>
      <c r="H421" s="86">
        <v>0</v>
      </c>
      <c r="I421" s="347"/>
      <c r="J421" s="341"/>
      <c r="K421" s="341"/>
      <c r="L421" s="341"/>
    </row>
    <row r="422" spans="1:13" ht="30" customHeight="1" x14ac:dyDescent="0.3">
      <c r="B422" s="34"/>
      <c r="C422" s="34"/>
      <c r="D422" s="34"/>
      <c r="E422" s="398" t="s">
        <v>7</v>
      </c>
      <c r="F422" s="447"/>
      <c r="G422" s="322">
        <f>G202+G312+G320+G321+G322+G357+G345+G335</f>
        <v>31369567</v>
      </c>
      <c r="H422" s="322">
        <f>H202+H312+H320+H321+H322+H357+H345+H335</f>
        <v>10340011</v>
      </c>
      <c r="I422" s="322">
        <f>I202+I312+I320+I321+I322+I357+I345+I335</f>
        <v>7534239.8600000003</v>
      </c>
      <c r="J422" s="322">
        <f>J357+J345+J335+J322+J321+J320+J312+J294+J202+J362+J292+J328+J315</f>
        <v>5253500</v>
      </c>
      <c r="K422" s="322">
        <f>K357+K345+K335+K322+K321+K320+K312+K294+K202+K362+K292+K328+K315</f>
        <v>2289500</v>
      </c>
      <c r="L422" s="322">
        <f>L357+L345+L335+L322+L321+L320+L312+L294+L202+L362+L292+L328+L315</f>
        <v>414813.92</v>
      </c>
      <c r="M422" s="322"/>
    </row>
    <row r="423" spans="1:13" ht="99" customHeight="1" x14ac:dyDescent="0.3">
      <c r="B423" s="98">
        <v>2800000</v>
      </c>
      <c r="C423" s="399"/>
      <c r="D423" s="399"/>
      <c r="E423" s="398" t="s">
        <v>202</v>
      </c>
      <c r="F423" s="448"/>
      <c r="G423" s="40"/>
      <c r="H423" s="167"/>
      <c r="I423" s="40"/>
      <c r="J423" s="40"/>
      <c r="K423" s="40"/>
      <c r="L423" s="40"/>
    </row>
    <row r="424" spans="1:13" ht="93.75" hidden="1" customHeight="1" x14ac:dyDescent="0.3">
      <c r="B424" s="98">
        <v>2810000</v>
      </c>
      <c r="C424" s="399"/>
      <c r="D424" s="399"/>
      <c r="E424" s="35" t="s">
        <v>203</v>
      </c>
      <c r="F424" s="449"/>
      <c r="G424" s="332"/>
      <c r="H424" s="332"/>
      <c r="I424" s="332"/>
      <c r="J424" s="332"/>
      <c r="K424" s="332"/>
      <c r="L424" s="332"/>
    </row>
    <row r="425" spans="1:13" ht="103.5" hidden="1" customHeight="1" x14ac:dyDescent="0.3">
      <c r="B425" s="34" t="s">
        <v>390</v>
      </c>
      <c r="C425" s="34" t="s">
        <v>384</v>
      </c>
      <c r="D425" s="34" t="s">
        <v>371</v>
      </c>
      <c r="E425" s="35" t="s">
        <v>394</v>
      </c>
      <c r="F425" s="427" t="s">
        <v>684</v>
      </c>
      <c r="G425" s="329"/>
      <c r="H425" s="329"/>
      <c r="I425" s="329"/>
      <c r="J425" s="331"/>
      <c r="K425" s="331"/>
      <c r="L425" s="331"/>
    </row>
    <row r="426" spans="1:13" ht="37.9" customHeight="1" x14ac:dyDescent="0.3">
      <c r="B426" s="98"/>
      <c r="C426" s="63"/>
      <c r="D426" s="63"/>
      <c r="E426" s="35"/>
      <c r="F426" s="450" t="s">
        <v>685</v>
      </c>
      <c r="G426" s="329">
        <f>G427+G429+G428</f>
        <v>541000</v>
      </c>
      <c r="H426" s="329">
        <f>H427+H429+H428</f>
        <v>10000</v>
      </c>
      <c r="I426" s="329">
        <f>I427+I429+I428</f>
        <v>0</v>
      </c>
      <c r="J426" s="330">
        <f>J429</f>
        <v>279961.7</v>
      </c>
      <c r="K426" s="330">
        <f>K427+K429+K432</f>
        <v>279961.7</v>
      </c>
      <c r="L426" s="329">
        <f>L427+L429+L432</f>
        <v>0</v>
      </c>
    </row>
    <row r="427" spans="1:13" s="339" customFormat="1" ht="33.6" customHeight="1" x14ac:dyDescent="0.25">
      <c r="A427" s="343"/>
      <c r="B427" s="100">
        <v>2817130</v>
      </c>
      <c r="C427" s="101" t="s">
        <v>216</v>
      </c>
      <c r="D427" s="101" t="s">
        <v>5</v>
      </c>
      <c r="E427" s="31" t="s">
        <v>217</v>
      </c>
      <c r="F427" s="440" t="s">
        <v>333</v>
      </c>
      <c r="G427" s="376">
        <v>0</v>
      </c>
      <c r="H427" s="376">
        <v>0</v>
      </c>
      <c r="I427" s="376">
        <v>0</v>
      </c>
      <c r="J427" s="377">
        <v>0</v>
      </c>
      <c r="K427" s="377">
        <v>0</v>
      </c>
      <c r="L427" s="376">
        <v>0</v>
      </c>
    </row>
    <row r="428" spans="1:13" s="339" customFormat="1" ht="34.9" customHeight="1" x14ac:dyDescent="0.25">
      <c r="A428" s="343"/>
      <c r="B428" s="100"/>
      <c r="C428" s="101"/>
      <c r="D428" s="101"/>
      <c r="E428" s="31"/>
      <c r="F428" s="440" t="s">
        <v>648</v>
      </c>
      <c r="G428" s="376">
        <v>500000</v>
      </c>
      <c r="H428" s="376">
        <v>0</v>
      </c>
      <c r="I428" s="376">
        <v>0</v>
      </c>
      <c r="J428" s="377"/>
      <c r="K428" s="377"/>
      <c r="L428" s="376"/>
    </row>
    <row r="429" spans="1:13" s="339" customFormat="1" ht="51.6" customHeight="1" x14ac:dyDescent="0.25">
      <c r="A429" s="343"/>
      <c r="B429" s="100">
        <v>2817370</v>
      </c>
      <c r="C429" s="101" t="s">
        <v>4</v>
      </c>
      <c r="D429" s="101" t="s">
        <v>5</v>
      </c>
      <c r="E429" s="31" t="s">
        <v>6</v>
      </c>
      <c r="F429" s="440" t="s">
        <v>649</v>
      </c>
      <c r="G429" s="378">
        <f t="shared" ref="G429:L429" si="21">G430+G431</f>
        <v>41000</v>
      </c>
      <c r="H429" s="378">
        <f t="shared" si="21"/>
        <v>10000</v>
      </c>
      <c r="I429" s="378">
        <f t="shared" si="21"/>
        <v>0</v>
      </c>
      <c r="J429" s="377">
        <f>J430+J431+J433</f>
        <v>279961.7</v>
      </c>
      <c r="K429" s="377">
        <f>K430+K431+K433</f>
        <v>279961.7</v>
      </c>
      <c r="L429" s="378">
        <f t="shared" si="21"/>
        <v>0</v>
      </c>
    </row>
    <row r="430" spans="1:13" s="339" customFormat="1" ht="82.15" customHeight="1" x14ac:dyDescent="0.25">
      <c r="A430" s="343"/>
      <c r="B430" s="100"/>
      <c r="C430" s="405"/>
      <c r="D430" s="405"/>
      <c r="E430" s="31"/>
      <c r="F430" s="440" t="s">
        <v>582</v>
      </c>
      <c r="G430" s="379">
        <v>41000</v>
      </c>
      <c r="H430" s="379">
        <v>10000</v>
      </c>
      <c r="I430" s="380">
        <v>0</v>
      </c>
      <c r="J430" s="380">
        <v>0</v>
      </c>
      <c r="K430" s="380">
        <v>0</v>
      </c>
      <c r="L430" s="380">
        <v>0</v>
      </c>
    </row>
    <row r="431" spans="1:13" s="339" customFormat="1" ht="33.6" customHeight="1" x14ac:dyDescent="0.25">
      <c r="A431" s="343"/>
      <c r="B431" s="100"/>
      <c r="C431" s="405"/>
      <c r="D431" s="405"/>
      <c r="E431" s="31"/>
      <c r="F431" s="440" t="s">
        <v>257</v>
      </c>
      <c r="G431" s="379">
        <v>0</v>
      </c>
      <c r="H431" s="379">
        <v>0</v>
      </c>
      <c r="I431" s="380">
        <v>0</v>
      </c>
      <c r="J431" s="379">
        <v>270000</v>
      </c>
      <c r="K431" s="380">
        <v>270000</v>
      </c>
      <c r="L431" s="380">
        <v>0</v>
      </c>
    </row>
    <row r="432" spans="1:13" s="339" customFormat="1" ht="189" hidden="1" customHeight="1" x14ac:dyDescent="0.25">
      <c r="A432" s="343"/>
      <c r="B432" s="100">
        <v>2817691</v>
      </c>
      <c r="C432" s="101" t="s">
        <v>254</v>
      </c>
      <c r="D432" s="101" t="s">
        <v>5</v>
      </c>
      <c r="E432" s="31" t="s">
        <v>255</v>
      </c>
      <c r="F432" s="440" t="s">
        <v>256</v>
      </c>
      <c r="G432" s="379"/>
      <c r="H432" s="379"/>
      <c r="I432" s="380"/>
      <c r="J432" s="378"/>
      <c r="K432" s="381"/>
      <c r="L432" s="381"/>
    </row>
    <row r="433" spans="1:12" s="339" customFormat="1" ht="59.45" customHeight="1" x14ac:dyDescent="0.25">
      <c r="A433" s="343"/>
      <c r="B433" s="100">
        <v>2817650</v>
      </c>
      <c r="C433" s="101" t="s">
        <v>650</v>
      </c>
      <c r="D433" s="101" t="s">
        <v>5</v>
      </c>
      <c r="E433" s="31" t="s">
        <v>651</v>
      </c>
      <c r="F433" s="440" t="s">
        <v>615</v>
      </c>
      <c r="G433" s="379"/>
      <c r="H433" s="379"/>
      <c r="I433" s="380"/>
      <c r="J433" s="382">
        <v>9961.7000000000007</v>
      </c>
      <c r="K433" s="382">
        <v>9961.7000000000007</v>
      </c>
      <c r="L433" s="382">
        <v>0</v>
      </c>
    </row>
    <row r="434" spans="1:12" ht="102.75" hidden="1" customHeight="1" x14ac:dyDescent="0.3">
      <c r="B434" s="98"/>
      <c r="C434" s="63"/>
      <c r="D434" s="63"/>
      <c r="F434" s="449"/>
      <c r="G434" s="332"/>
      <c r="H434" s="332"/>
      <c r="I434" s="333"/>
      <c r="J434" s="335"/>
      <c r="K434" s="335"/>
      <c r="L434" s="335"/>
    </row>
    <row r="435" spans="1:12" ht="48.75" customHeight="1" x14ac:dyDescent="0.3">
      <c r="B435" s="100">
        <v>2818340</v>
      </c>
      <c r="C435" s="101" t="s">
        <v>34</v>
      </c>
      <c r="D435" s="101" t="s">
        <v>35</v>
      </c>
      <c r="E435" s="31" t="s">
        <v>36</v>
      </c>
      <c r="F435" s="451" t="s">
        <v>199</v>
      </c>
      <c r="G435" s="334">
        <f>G436</f>
        <v>0</v>
      </c>
      <c r="H435" s="331">
        <v>0</v>
      </c>
      <c r="I435" s="334">
        <v>0</v>
      </c>
      <c r="J435" s="329">
        <f>J436+J441+J442+J443</f>
        <v>306330.98</v>
      </c>
      <c r="K435" s="331">
        <f>K436+K441+K442+K443</f>
        <v>15000</v>
      </c>
      <c r="L435" s="331">
        <f>L436+L441+L442+L443</f>
        <v>0</v>
      </c>
    </row>
    <row r="436" spans="1:12" ht="66" customHeight="1" x14ac:dyDescent="0.3">
      <c r="B436" s="98"/>
      <c r="C436" s="63"/>
      <c r="D436" s="63"/>
      <c r="E436" s="35"/>
      <c r="F436" s="440" t="s">
        <v>686</v>
      </c>
      <c r="G436" s="380"/>
      <c r="H436" s="379"/>
      <c r="I436" s="380"/>
      <c r="J436" s="379">
        <v>30000</v>
      </c>
      <c r="K436" s="379">
        <v>15000</v>
      </c>
      <c r="L436" s="379">
        <v>0</v>
      </c>
    </row>
    <row r="437" spans="1:12" ht="26.25" hidden="1" customHeight="1" x14ac:dyDescent="0.3">
      <c r="B437" s="98"/>
      <c r="C437" s="63"/>
      <c r="D437" s="63"/>
      <c r="E437" s="35"/>
      <c r="F437" s="440" t="s">
        <v>292</v>
      </c>
      <c r="G437" s="380"/>
      <c r="H437" s="379"/>
      <c r="I437" s="380"/>
      <c r="J437" s="383"/>
      <c r="K437" s="383"/>
      <c r="L437" s="383"/>
    </row>
    <row r="438" spans="1:12" ht="26.25" hidden="1" customHeight="1" x14ac:dyDescent="0.3">
      <c r="B438" s="98"/>
      <c r="C438" s="63"/>
      <c r="D438" s="63"/>
      <c r="E438" s="35"/>
      <c r="F438" s="440" t="s">
        <v>253</v>
      </c>
      <c r="G438" s="380"/>
      <c r="H438" s="379"/>
      <c r="I438" s="380"/>
      <c r="J438" s="383"/>
      <c r="K438" s="383"/>
      <c r="L438" s="383"/>
    </row>
    <row r="439" spans="1:12" ht="52.5" hidden="1" customHeight="1" x14ac:dyDescent="0.3">
      <c r="B439" s="98"/>
      <c r="C439" s="63"/>
      <c r="D439" s="63"/>
      <c r="E439" s="35"/>
      <c r="F439" s="440" t="s">
        <v>252</v>
      </c>
      <c r="G439" s="380"/>
      <c r="H439" s="379"/>
      <c r="I439" s="380"/>
      <c r="J439" s="383"/>
      <c r="K439" s="383"/>
      <c r="L439" s="383"/>
    </row>
    <row r="440" spans="1:12" ht="78.75" hidden="1" customHeight="1" x14ac:dyDescent="0.3">
      <c r="B440" s="98"/>
      <c r="C440" s="63"/>
      <c r="D440" s="63"/>
      <c r="E440" s="35"/>
      <c r="F440" s="440" t="s">
        <v>293</v>
      </c>
      <c r="G440" s="380"/>
      <c r="H440" s="379"/>
      <c r="I440" s="380"/>
      <c r="J440" s="383"/>
      <c r="K440" s="383"/>
      <c r="L440" s="383"/>
    </row>
    <row r="441" spans="1:12" ht="26.25" hidden="1" customHeight="1" x14ac:dyDescent="0.3">
      <c r="B441" s="98"/>
      <c r="C441" s="63"/>
      <c r="D441" s="63"/>
      <c r="E441" s="35"/>
      <c r="F441" s="440" t="s">
        <v>351</v>
      </c>
      <c r="G441" s="380"/>
      <c r="H441" s="379"/>
      <c r="I441" s="380"/>
      <c r="J441" s="383"/>
      <c r="K441" s="383"/>
      <c r="L441" s="383"/>
    </row>
    <row r="442" spans="1:12" ht="27" customHeight="1" x14ac:dyDescent="0.3">
      <c r="B442" s="98"/>
      <c r="C442" s="63"/>
      <c r="D442" s="63"/>
      <c r="E442" s="35"/>
      <c r="F442" s="440" t="s">
        <v>396</v>
      </c>
      <c r="G442" s="380"/>
      <c r="H442" s="379"/>
      <c r="I442" s="380"/>
      <c r="J442" s="383">
        <f>24000+86330.98</f>
        <v>110330.98</v>
      </c>
      <c r="K442" s="383">
        <v>0</v>
      </c>
      <c r="L442" s="383">
        <v>0</v>
      </c>
    </row>
    <row r="443" spans="1:12" ht="45" customHeight="1" x14ac:dyDescent="0.3">
      <c r="B443" s="98"/>
      <c r="C443" s="63"/>
      <c r="D443" s="63"/>
      <c r="E443" s="35"/>
      <c r="F443" s="440" t="s">
        <v>352</v>
      </c>
      <c r="G443" s="380"/>
      <c r="H443" s="379"/>
      <c r="I443" s="380"/>
      <c r="J443" s="383">
        <v>166000</v>
      </c>
      <c r="K443" s="383">
        <v>0</v>
      </c>
      <c r="L443" s="383">
        <v>0</v>
      </c>
    </row>
    <row r="444" spans="1:12" ht="30" customHeight="1" x14ac:dyDescent="0.3">
      <c r="B444" s="98"/>
      <c r="C444" s="399"/>
      <c r="D444" s="399"/>
      <c r="E444" s="398" t="s">
        <v>7</v>
      </c>
      <c r="F444" s="449"/>
      <c r="G444" s="329">
        <f t="shared" ref="G444:L444" si="22">G435+G426+G425</f>
        <v>541000</v>
      </c>
      <c r="H444" s="329">
        <f t="shared" si="22"/>
        <v>10000</v>
      </c>
      <c r="I444" s="329">
        <f t="shared" si="22"/>
        <v>0</v>
      </c>
      <c r="J444" s="329">
        <f t="shared" si="22"/>
        <v>586292.67999999993</v>
      </c>
      <c r="K444" s="329">
        <f t="shared" si="22"/>
        <v>294961.7</v>
      </c>
      <c r="L444" s="329">
        <f t="shared" si="22"/>
        <v>0</v>
      </c>
    </row>
    <row r="445" spans="1:12" ht="107.45" customHeight="1" x14ac:dyDescent="0.3">
      <c r="B445" s="406" t="s">
        <v>168</v>
      </c>
      <c r="C445" s="407"/>
      <c r="D445" s="407"/>
      <c r="E445" s="408" t="s">
        <v>169</v>
      </c>
      <c r="F445" s="449"/>
      <c r="G445" s="329"/>
      <c r="H445" s="329"/>
      <c r="I445" s="329"/>
      <c r="J445" s="329"/>
      <c r="K445" s="329"/>
      <c r="L445" s="329"/>
    </row>
    <row r="446" spans="1:12" ht="138" hidden="1" customHeight="1" x14ac:dyDescent="0.35">
      <c r="B446" s="71" t="s">
        <v>170</v>
      </c>
      <c r="C446" s="407"/>
      <c r="D446" s="407"/>
      <c r="E446" s="409" t="s">
        <v>169</v>
      </c>
      <c r="F446" s="449"/>
      <c r="G446" s="329"/>
      <c r="H446" s="329"/>
      <c r="I446" s="329"/>
      <c r="J446" s="329"/>
      <c r="K446" s="329"/>
      <c r="L446" s="329"/>
    </row>
    <row r="447" spans="1:12" ht="116.25" hidden="1" customHeight="1" x14ac:dyDescent="0.3">
      <c r="B447" s="98"/>
      <c r="C447" s="399"/>
      <c r="D447" s="399"/>
      <c r="E447" s="398"/>
      <c r="F447" s="451" t="s">
        <v>171</v>
      </c>
      <c r="G447" s="329">
        <f>G448+G449</f>
        <v>0</v>
      </c>
      <c r="H447" s="329"/>
      <c r="I447" s="329"/>
      <c r="J447" s="329"/>
      <c r="K447" s="329"/>
      <c r="L447" s="329">
        <f>L448+L449</f>
        <v>0</v>
      </c>
    </row>
    <row r="448" spans="1:12" ht="61.5" hidden="1" customHeight="1" x14ac:dyDescent="0.3">
      <c r="B448" s="34" t="s">
        <v>172</v>
      </c>
      <c r="C448" s="34" t="s">
        <v>4</v>
      </c>
      <c r="D448" s="34" t="s">
        <v>5</v>
      </c>
      <c r="E448" s="35" t="s">
        <v>6</v>
      </c>
      <c r="F448" s="452" t="s">
        <v>173</v>
      </c>
      <c r="G448" s="336">
        <v>0</v>
      </c>
      <c r="H448" s="336"/>
      <c r="I448" s="336"/>
      <c r="J448" s="336"/>
      <c r="K448" s="336"/>
      <c r="L448" s="336"/>
    </row>
    <row r="449" spans="1:12" ht="47.25" hidden="1" customHeight="1" x14ac:dyDescent="0.3">
      <c r="B449" s="34" t="s">
        <v>174</v>
      </c>
      <c r="C449" s="34" t="s">
        <v>175</v>
      </c>
      <c r="D449" s="34" t="s">
        <v>60</v>
      </c>
      <c r="E449" s="35" t="s">
        <v>176</v>
      </c>
      <c r="G449" s="336"/>
      <c r="H449" s="336"/>
      <c r="I449" s="336"/>
      <c r="J449" s="336"/>
      <c r="K449" s="336"/>
      <c r="L449" s="336">
        <f>L450+L451</f>
        <v>0</v>
      </c>
    </row>
    <row r="450" spans="1:12" ht="55.5" hidden="1" customHeight="1" x14ac:dyDescent="0.3">
      <c r="B450" s="98"/>
      <c r="C450" s="399"/>
      <c r="D450" s="399"/>
      <c r="E450" s="398"/>
      <c r="F450" s="449" t="s">
        <v>177</v>
      </c>
      <c r="G450" s="336"/>
      <c r="H450" s="336"/>
      <c r="I450" s="336"/>
      <c r="J450" s="329"/>
      <c r="K450" s="329"/>
      <c r="L450" s="329"/>
    </row>
    <row r="451" spans="1:12" ht="37.5" hidden="1" customHeight="1" x14ac:dyDescent="0.3">
      <c r="B451" s="98"/>
      <c r="C451" s="399"/>
      <c r="D451" s="399"/>
      <c r="E451" s="398"/>
      <c r="F451" s="449" t="s">
        <v>178</v>
      </c>
      <c r="G451" s="336"/>
      <c r="H451" s="336"/>
      <c r="I451" s="336"/>
      <c r="J451" s="329"/>
      <c r="K451" s="329"/>
      <c r="L451" s="329"/>
    </row>
    <row r="452" spans="1:12" ht="84.75" customHeight="1" x14ac:dyDescent="0.3">
      <c r="B452" s="29" t="s">
        <v>174</v>
      </c>
      <c r="C452" s="29" t="s">
        <v>175</v>
      </c>
      <c r="D452" s="29" t="s">
        <v>60</v>
      </c>
      <c r="E452" s="31" t="s">
        <v>176</v>
      </c>
      <c r="F452" s="451" t="s">
        <v>687</v>
      </c>
      <c r="G452" s="329">
        <f>G461+G463+G462</f>
        <v>418900</v>
      </c>
      <c r="H452" s="329">
        <f>H461+H463+H462</f>
        <v>403100</v>
      </c>
      <c r="I452" s="329">
        <f>I461+I463+I462</f>
        <v>64851.22</v>
      </c>
      <c r="J452" s="329">
        <f>J461+J463</f>
        <v>0</v>
      </c>
      <c r="K452" s="329">
        <f>K461+K463</f>
        <v>0</v>
      </c>
      <c r="L452" s="329">
        <f>L461+L463</f>
        <v>0</v>
      </c>
    </row>
    <row r="453" spans="1:12" ht="76.5" hidden="1" customHeight="1" x14ac:dyDescent="0.3">
      <c r="B453" s="98">
        <v>2917370</v>
      </c>
      <c r="C453" s="63" t="s">
        <v>4</v>
      </c>
      <c r="D453" s="63" t="s">
        <v>5</v>
      </c>
      <c r="E453" s="35" t="s">
        <v>6</v>
      </c>
      <c r="F453" s="449" t="s">
        <v>335</v>
      </c>
      <c r="G453" s="336">
        <v>0</v>
      </c>
      <c r="H453" s="336">
        <v>0</v>
      </c>
      <c r="I453" s="329"/>
      <c r="J453" s="336"/>
      <c r="K453" s="336"/>
      <c r="L453" s="336"/>
    </row>
    <row r="454" spans="1:12" ht="55.5" hidden="1" customHeight="1" x14ac:dyDescent="0.3">
      <c r="B454" s="34"/>
      <c r="C454" s="34"/>
      <c r="D454" s="34"/>
      <c r="E454" s="35"/>
      <c r="F454" s="449"/>
      <c r="G454" s="329"/>
      <c r="H454" s="329"/>
      <c r="I454" s="329">
        <f>I455+I456+I457</f>
        <v>0</v>
      </c>
      <c r="J454" s="329">
        <f>J455+J456+J457</f>
        <v>0</v>
      </c>
      <c r="K454" s="329">
        <f>K455+K456+K457</f>
        <v>0</v>
      </c>
      <c r="L454" s="329">
        <f>L455+L456+L457</f>
        <v>0</v>
      </c>
    </row>
    <row r="455" spans="1:12" ht="74.25" hidden="1" customHeight="1" x14ac:dyDescent="0.3">
      <c r="B455" s="34"/>
      <c r="C455" s="34"/>
      <c r="D455" s="34"/>
      <c r="E455" s="35"/>
      <c r="F455" s="449"/>
      <c r="G455" s="336"/>
      <c r="H455" s="336"/>
      <c r="I455" s="336"/>
      <c r="J455" s="329"/>
      <c r="K455" s="334"/>
      <c r="L455" s="334"/>
    </row>
    <row r="456" spans="1:12" ht="36" hidden="1" customHeight="1" x14ac:dyDescent="0.3">
      <c r="B456" s="34"/>
      <c r="C456" s="34"/>
      <c r="D456" s="34"/>
      <c r="E456" s="35"/>
      <c r="F456" s="449"/>
      <c r="G456" s="336"/>
      <c r="H456" s="336"/>
      <c r="I456" s="336"/>
      <c r="J456" s="329"/>
      <c r="K456" s="334"/>
      <c r="L456" s="334"/>
    </row>
    <row r="457" spans="1:12" ht="44.25" hidden="1" customHeight="1" x14ac:dyDescent="0.3">
      <c r="B457" s="34"/>
      <c r="C457" s="34"/>
      <c r="D457" s="34"/>
      <c r="E457" s="35"/>
      <c r="F457" s="449"/>
      <c r="G457" s="336"/>
      <c r="H457" s="336"/>
      <c r="I457" s="336"/>
      <c r="J457" s="329"/>
      <c r="K457" s="334"/>
      <c r="L457" s="334"/>
    </row>
    <row r="458" spans="1:12" ht="26.25" hidden="1" customHeight="1" x14ac:dyDescent="0.3">
      <c r="B458" s="34"/>
      <c r="C458" s="34"/>
      <c r="D458" s="34"/>
      <c r="E458" s="35"/>
      <c r="F458" s="449" t="s">
        <v>308</v>
      </c>
      <c r="G458" s="336"/>
      <c r="H458" s="336"/>
      <c r="I458" s="336"/>
      <c r="J458" s="410"/>
      <c r="K458" s="336"/>
      <c r="L458" s="332"/>
    </row>
    <row r="459" spans="1:12" ht="117" hidden="1" customHeight="1" x14ac:dyDescent="0.3">
      <c r="B459" s="98" t="s">
        <v>273</v>
      </c>
      <c r="C459" s="63" t="s">
        <v>274</v>
      </c>
      <c r="D459" s="63" t="s">
        <v>48</v>
      </c>
      <c r="E459" s="35" t="s">
        <v>275</v>
      </c>
      <c r="F459" s="449" t="s">
        <v>290</v>
      </c>
      <c r="G459" s="336"/>
      <c r="H459" s="336"/>
      <c r="I459" s="336"/>
      <c r="J459" s="329"/>
      <c r="K459" s="334"/>
      <c r="L459" s="334"/>
    </row>
    <row r="460" spans="1:12" ht="40.5" hidden="1" customHeight="1" x14ac:dyDescent="0.3">
      <c r="B460" s="34" t="s">
        <v>273</v>
      </c>
      <c r="C460" s="34" t="s">
        <v>274</v>
      </c>
      <c r="D460" s="34" t="s">
        <v>48</v>
      </c>
      <c r="E460" s="35"/>
      <c r="F460" s="449" t="s">
        <v>537</v>
      </c>
      <c r="G460" s="329"/>
      <c r="H460" s="331"/>
      <c r="I460" s="329"/>
      <c r="J460" s="410"/>
      <c r="K460" s="336"/>
      <c r="L460" s="332"/>
    </row>
    <row r="461" spans="1:12" s="339" customFormat="1" ht="31.9" customHeight="1" x14ac:dyDescent="0.25">
      <c r="A461" s="343"/>
      <c r="B461" s="29"/>
      <c r="C461" s="29"/>
      <c r="D461" s="29"/>
      <c r="E461" s="31"/>
      <c r="F461" s="440" t="s">
        <v>177</v>
      </c>
      <c r="G461" s="383">
        <v>341900</v>
      </c>
      <c r="H461" s="379">
        <v>328100</v>
      </c>
      <c r="I461" s="383">
        <v>64851.22</v>
      </c>
      <c r="J461" s="411"/>
      <c r="K461" s="383"/>
      <c r="L461" s="379"/>
    </row>
    <row r="462" spans="1:12" s="339" customFormat="1" ht="31.9" customHeight="1" x14ac:dyDescent="0.25">
      <c r="A462" s="343"/>
      <c r="B462" s="29"/>
      <c r="C462" s="29"/>
      <c r="D462" s="29"/>
      <c r="E462" s="31"/>
      <c r="F462" s="440" t="s">
        <v>642</v>
      </c>
      <c r="G462" s="383">
        <v>75000</v>
      </c>
      <c r="H462" s="379">
        <v>75000</v>
      </c>
      <c r="I462" s="383">
        <v>0</v>
      </c>
      <c r="J462" s="411"/>
      <c r="K462" s="383"/>
      <c r="L462" s="379"/>
    </row>
    <row r="463" spans="1:12" s="339" customFormat="1" ht="31.9" customHeight="1" x14ac:dyDescent="0.25">
      <c r="A463" s="343"/>
      <c r="B463" s="29"/>
      <c r="C463" s="29"/>
      <c r="D463" s="29"/>
      <c r="E463" s="31"/>
      <c r="F463" s="440" t="s">
        <v>178</v>
      </c>
      <c r="G463" s="383">
        <v>2000</v>
      </c>
      <c r="H463" s="379">
        <v>0</v>
      </c>
      <c r="I463" s="383">
        <v>0</v>
      </c>
      <c r="J463" s="411"/>
      <c r="K463" s="383"/>
      <c r="L463" s="379"/>
    </row>
    <row r="464" spans="1:12" ht="68.45" customHeight="1" x14ac:dyDescent="0.3">
      <c r="B464" s="98"/>
      <c r="C464" s="399"/>
      <c r="D464" s="399"/>
      <c r="E464" s="398"/>
      <c r="F464" s="451" t="s">
        <v>349</v>
      </c>
      <c r="G464" s="329">
        <f t="shared" ref="G464:L464" si="23">G466+G468+G475</f>
        <v>244630</v>
      </c>
      <c r="H464" s="329">
        <f t="shared" si="23"/>
        <v>163285</v>
      </c>
      <c r="I464" s="329">
        <f t="shared" si="23"/>
        <v>109017.01000000001</v>
      </c>
      <c r="J464" s="329">
        <f t="shared" si="23"/>
        <v>0</v>
      </c>
      <c r="K464" s="329">
        <f t="shared" si="23"/>
        <v>0</v>
      </c>
      <c r="L464" s="329">
        <f t="shared" si="23"/>
        <v>0</v>
      </c>
    </row>
    <row r="465" spans="2:12" ht="117" hidden="1" customHeight="1" x14ac:dyDescent="0.3">
      <c r="B465" s="98">
        <v>2919800</v>
      </c>
      <c r="C465" s="399" t="s">
        <v>274</v>
      </c>
      <c r="D465" s="399" t="s">
        <v>48</v>
      </c>
      <c r="E465" s="35" t="s">
        <v>275</v>
      </c>
      <c r="F465" s="449"/>
      <c r="G465" s="336"/>
      <c r="H465" s="336"/>
      <c r="I465" s="336"/>
      <c r="J465" s="336"/>
      <c r="K465" s="336"/>
      <c r="L465" s="336"/>
    </row>
    <row r="466" spans="2:12" ht="44.25" hidden="1" customHeight="1" x14ac:dyDescent="0.3">
      <c r="B466" s="98">
        <v>2910160</v>
      </c>
      <c r="C466" s="399" t="s">
        <v>384</v>
      </c>
      <c r="D466" s="399" t="s">
        <v>371</v>
      </c>
      <c r="E466" s="35" t="s">
        <v>391</v>
      </c>
      <c r="F466" s="449" t="s">
        <v>392</v>
      </c>
      <c r="G466" s="336"/>
      <c r="H466" s="336"/>
      <c r="I466" s="336"/>
      <c r="J466" s="336"/>
      <c r="K466" s="336"/>
      <c r="L466" s="336"/>
    </row>
    <row r="467" spans="2:12" ht="0.75" hidden="1" customHeight="1" x14ac:dyDescent="0.3">
      <c r="B467" s="98"/>
      <c r="C467" s="399"/>
      <c r="D467" s="399"/>
      <c r="E467" s="35"/>
      <c r="F467" s="449"/>
      <c r="G467" s="336"/>
      <c r="H467" s="336"/>
      <c r="I467" s="336"/>
      <c r="J467" s="336"/>
      <c r="K467" s="336"/>
      <c r="L467" s="336"/>
    </row>
    <row r="468" spans="2:12" ht="60" customHeight="1" x14ac:dyDescent="0.3">
      <c r="B468" s="29" t="s">
        <v>179</v>
      </c>
      <c r="C468" s="29" t="s">
        <v>180</v>
      </c>
      <c r="D468" s="29" t="s">
        <v>181</v>
      </c>
      <c r="E468" s="31" t="s">
        <v>182</v>
      </c>
      <c r="F468" s="440"/>
      <c r="G468" s="383">
        <f>G478+G479+G480+G481</f>
        <v>244630</v>
      </c>
      <c r="H468" s="383">
        <f>H478+H479+H480+H481</f>
        <v>163285</v>
      </c>
      <c r="I468" s="383">
        <f>I478+I479+I480+I481</f>
        <v>109017.01000000001</v>
      </c>
      <c r="J468" s="383">
        <f>J469+J471+J472+J473+J474</f>
        <v>0</v>
      </c>
      <c r="K468" s="383">
        <f>K469+K471+K472+K473+K474</f>
        <v>0</v>
      </c>
      <c r="L468" s="383">
        <f>L469+L471+L472+L473+L474</f>
        <v>0</v>
      </c>
    </row>
    <row r="469" spans="2:12" ht="60.75" hidden="1" customHeight="1" x14ac:dyDescent="0.3">
      <c r="B469" s="29"/>
      <c r="C469" s="29"/>
      <c r="D469" s="29"/>
      <c r="E469" s="31"/>
      <c r="F469" s="454" t="s">
        <v>398</v>
      </c>
      <c r="G469" s="412"/>
      <c r="H469" s="412"/>
      <c r="I469" s="412"/>
      <c r="J469" s="413"/>
      <c r="K469" s="413"/>
      <c r="L469" s="413"/>
    </row>
    <row r="470" spans="2:12" ht="81" hidden="1" customHeight="1" x14ac:dyDescent="0.3">
      <c r="B470" s="29"/>
      <c r="C470" s="29"/>
      <c r="D470" s="29"/>
      <c r="E470" s="31"/>
      <c r="F470" s="454"/>
      <c r="G470" s="412"/>
      <c r="H470" s="412"/>
      <c r="I470" s="412"/>
      <c r="J470" s="413"/>
      <c r="K470" s="413"/>
      <c r="L470" s="413"/>
    </row>
    <row r="471" spans="2:12" ht="72" hidden="1" customHeight="1" x14ac:dyDescent="0.3">
      <c r="B471" s="29"/>
      <c r="C471" s="29"/>
      <c r="D471" s="29"/>
      <c r="E471" s="31"/>
      <c r="F471" s="454" t="s">
        <v>414</v>
      </c>
      <c r="G471" s="412"/>
      <c r="H471" s="412"/>
      <c r="I471" s="412"/>
      <c r="J471" s="412"/>
      <c r="K471" s="412"/>
      <c r="L471" s="412"/>
    </row>
    <row r="472" spans="2:12" ht="145.5" hidden="1" customHeight="1" x14ac:dyDescent="0.3">
      <c r="B472" s="29"/>
      <c r="C472" s="29"/>
      <c r="D472" s="29"/>
      <c r="E472" s="31"/>
      <c r="F472" s="454" t="s">
        <v>401</v>
      </c>
      <c r="G472" s="412"/>
      <c r="H472" s="412"/>
      <c r="I472" s="412"/>
      <c r="J472" s="413"/>
      <c r="K472" s="413"/>
      <c r="L472" s="412"/>
    </row>
    <row r="473" spans="2:12" ht="108.75" hidden="1" customHeight="1" x14ac:dyDescent="0.3">
      <c r="B473" s="29"/>
      <c r="C473" s="29"/>
      <c r="D473" s="29"/>
      <c r="E473" s="31"/>
      <c r="F473" s="454" t="s">
        <v>402</v>
      </c>
      <c r="G473" s="412"/>
      <c r="H473" s="412"/>
      <c r="I473" s="412"/>
      <c r="J473" s="413"/>
      <c r="K473" s="413"/>
      <c r="L473" s="412"/>
    </row>
    <row r="474" spans="2:12" ht="59.25" hidden="1" customHeight="1" x14ac:dyDescent="0.3">
      <c r="B474" s="29"/>
      <c r="C474" s="29"/>
      <c r="D474" s="29"/>
      <c r="E474" s="31"/>
      <c r="F474" s="454" t="s">
        <v>395</v>
      </c>
      <c r="G474" s="412"/>
      <c r="H474" s="412"/>
      <c r="I474" s="412"/>
      <c r="J474" s="414"/>
      <c r="K474" s="414"/>
      <c r="L474" s="412"/>
    </row>
    <row r="475" spans="2:12" ht="136.5" hidden="1" customHeight="1" x14ac:dyDescent="0.3">
      <c r="B475" s="97" t="s">
        <v>273</v>
      </c>
      <c r="C475" s="97" t="s">
        <v>274</v>
      </c>
      <c r="D475" s="97" t="s">
        <v>48</v>
      </c>
      <c r="E475" s="161" t="s">
        <v>275</v>
      </c>
      <c r="F475" s="454" t="s">
        <v>485</v>
      </c>
      <c r="G475" s="412"/>
      <c r="H475" s="412"/>
      <c r="I475" s="412"/>
      <c r="J475" s="413"/>
      <c r="K475" s="413"/>
      <c r="L475" s="413"/>
    </row>
    <row r="476" spans="2:12" ht="87.75" hidden="1" customHeight="1" x14ac:dyDescent="0.3">
      <c r="B476" s="29"/>
      <c r="C476" s="29"/>
      <c r="D476" s="29"/>
      <c r="E476" s="31"/>
      <c r="F476" s="454"/>
      <c r="G476" s="412"/>
      <c r="H476" s="412"/>
      <c r="I476" s="412"/>
      <c r="J476" s="414"/>
      <c r="K476" s="414"/>
      <c r="L476" s="412"/>
    </row>
    <row r="477" spans="2:12" ht="35.25" hidden="1" customHeight="1" x14ac:dyDescent="0.3">
      <c r="B477" s="29"/>
      <c r="C477" s="29"/>
      <c r="D477" s="29"/>
      <c r="E477" s="31"/>
      <c r="F477" s="454"/>
      <c r="G477" s="412"/>
      <c r="H477" s="412"/>
      <c r="I477" s="412"/>
      <c r="J477" s="414"/>
      <c r="K477" s="414"/>
      <c r="L477" s="412"/>
    </row>
    <row r="478" spans="2:12" ht="31.15" customHeight="1" x14ac:dyDescent="0.3">
      <c r="B478" s="29"/>
      <c r="C478" s="29"/>
      <c r="D478" s="29"/>
      <c r="E478" s="31"/>
      <c r="F478" s="454" t="s">
        <v>643</v>
      </c>
      <c r="G478" s="412">
        <v>188400</v>
      </c>
      <c r="H478" s="412">
        <v>107055</v>
      </c>
      <c r="I478" s="412">
        <v>69140.41</v>
      </c>
      <c r="J478" s="414"/>
      <c r="K478" s="414"/>
      <c r="L478" s="412"/>
    </row>
    <row r="479" spans="2:12" ht="27" customHeight="1" x14ac:dyDescent="0.3">
      <c r="B479" s="29"/>
      <c r="C479" s="29"/>
      <c r="D479" s="29"/>
      <c r="E479" s="31"/>
      <c r="F479" s="454" t="s">
        <v>601</v>
      </c>
      <c r="G479" s="412">
        <v>28650</v>
      </c>
      <c r="H479" s="412">
        <v>28650</v>
      </c>
      <c r="I479" s="412">
        <v>12296.6</v>
      </c>
      <c r="J479" s="414"/>
      <c r="K479" s="414"/>
      <c r="L479" s="412"/>
    </row>
    <row r="480" spans="2:12" ht="45" hidden="1" customHeight="1" x14ac:dyDescent="0.3">
      <c r="B480" s="29"/>
      <c r="C480" s="29"/>
      <c r="D480" s="29"/>
      <c r="E480" s="31"/>
      <c r="F480" s="454" t="s">
        <v>602</v>
      </c>
      <c r="G480" s="412"/>
      <c r="H480" s="412">
        <v>0</v>
      </c>
      <c r="I480" s="412">
        <v>0</v>
      </c>
      <c r="J480" s="414"/>
      <c r="K480" s="414"/>
      <c r="L480" s="412"/>
    </row>
    <row r="481" spans="1:21" ht="27" customHeight="1" x14ac:dyDescent="0.3">
      <c r="B481" s="29" t="s">
        <v>273</v>
      </c>
      <c r="C481" s="29" t="s">
        <v>274</v>
      </c>
      <c r="D481" s="29"/>
      <c r="E481" s="31"/>
      <c r="F481" s="454" t="s">
        <v>655</v>
      </c>
      <c r="G481" s="412">
        <v>27580</v>
      </c>
      <c r="H481" s="412">
        <v>27580</v>
      </c>
      <c r="I481" s="412">
        <v>27580</v>
      </c>
      <c r="J481" s="414"/>
      <c r="K481" s="414"/>
      <c r="L481" s="412"/>
    </row>
    <row r="482" spans="1:21" ht="38.450000000000003" customHeight="1" x14ac:dyDescent="0.3">
      <c r="B482" s="159"/>
      <c r="C482" s="159"/>
      <c r="D482" s="159"/>
      <c r="E482" s="398" t="s">
        <v>7</v>
      </c>
      <c r="F482" s="455"/>
      <c r="G482" s="329">
        <f t="shared" ref="G482:L482" si="24">G464+G452</f>
        <v>663530</v>
      </c>
      <c r="H482" s="329">
        <f t="shared" si="24"/>
        <v>566385</v>
      </c>
      <c r="I482" s="329">
        <f t="shared" si="24"/>
        <v>173868.23</v>
      </c>
      <c r="J482" s="329">
        <f t="shared" si="24"/>
        <v>0</v>
      </c>
      <c r="K482" s="329">
        <f t="shared" si="24"/>
        <v>0</v>
      </c>
      <c r="L482" s="329">
        <f t="shared" si="24"/>
        <v>0</v>
      </c>
    </row>
    <row r="483" spans="1:21" ht="58.5" hidden="1" customHeight="1" x14ac:dyDescent="0.3">
      <c r="B483" s="34" t="s">
        <v>229</v>
      </c>
      <c r="C483" s="159"/>
      <c r="D483" s="159"/>
      <c r="E483" s="415" t="s">
        <v>230</v>
      </c>
      <c r="F483" s="456"/>
      <c r="G483" s="332"/>
      <c r="H483" s="332"/>
      <c r="I483" s="336"/>
      <c r="J483" s="334"/>
      <c r="K483" s="334"/>
      <c r="L483" s="334"/>
    </row>
    <row r="484" spans="1:21" ht="55.5" hidden="1" customHeight="1" x14ac:dyDescent="0.3">
      <c r="B484" s="34" t="s">
        <v>231</v>
      </c>
      <c r="C484" s="34"/>
      <c r="D484" s="34"/>
      <c r="E484" s="60" t="s">
        <v>232</v>
      </c>
      <c r="F484" s="456"/>
      <c r="G484" s="332"/>
      <c r="H484" s="332"/>
      <c r="I484" s="336"/>
      <c r="J484" s="334"/>
      <c r="K484" s="334"/>
      <c r="L484" s="334"/>
    </row>
    <row r="485" spans="1:21" ht="89.25" hidden="1" customHeight="1" x14ac:dyDescent="0.3">
      <c r="B485" s="34" t="s">
        <v>393</v>
      </c>
      <c r="C485" s="34" t="s">
        <v>384</v>
      </c>
      <c r="D485" s="34" t="s">
        <v>371</v>
      </c>
      <c r="E485" s="60" t="s">
        <v>391</v>
      </c>
      <c r="F485" s="427" t="s">
        <v>684</v>
      </c>
      <c r="G485" s="331"/>
      <c r="H485" s="331"/>
      <c r="I485" s="329"/>
      <c r="J485" s="334"/>
      <c r="K485" s="334"/>
      <c r="L485" s="334"/>
    </row>
    <row r="486" spans="1:21" ht="93" hidden="1" customHeight="1" x14ac:dyDescent="0.3">
      <c r="B486" s="34" t="s">
        <v>234</v>
      </c>
      <c r="C486" s="34" t="s">
        <v>4</v>
      </c>
      <c r="D486" s="34" t="s">
        <v>5</v>
      </c>
      <c r="E486" s="60" t="s">
        <v>6</v>
      </c>
      <c r="F486" s="457" t="s">
        <v>688</v>
      </c>
      <c r="G486" s="329"/>
      <c r="H486" s="329"/>
      <c r="I486" s="329"/>
      <c r="J486" s="334"/>
      <c r="K486" s="334"/>
      <c r="L486" s="334"/>
    </row>
    <row r="487" spans="1:21" s="320" customFormat="1" ht="25.5" hidden="1" customHeight="1" x14ac:dyDescent="0.35">
      <c r="A487" s="318"/>
      <c r="B487" s="402"/>
      <c r="C487" s="397"/>
      <c r="D487" s="397"/>
      <c r="E487" s="398" t="s">
        <v>7</v>
      </c>
      <c r="F487" s="451"/>
      <c r="G487" s="329">
        <f t="shared" ref="G487:L487" si="25">G486+G485</f>
        <v>0</v>
      </c>
      <c r="H487" s="329">
        <f t="shared" si="25"/>
        <v>0</v>
      </c>
      <c r="I487" s="329">
        <f t="shared" si="25"/>
        <v>0</v>
      </c>
      <c r="J487" s="329">
        <f t="shared" si="25"/>
        <v>0</v>
      </c>
      <c r="K487" s="329">
        <f t="shared" si="25"/>
        <v>0</v>
      </c>
      <c r="L487" s="329">
        <f t="shared" si="25"/>
        <v>0</v>
      </c>
    </row>
    <row r="488" spans="1:21" s="320" customFormat="1" ht="47.45" customHeight="1" x14ac:dyDescent="0.3">
      <c r="A488" s="318"/>
      <c r="B488" s="112" t="s">
        <v>1</v>
      </c>
      <c r="C488" s="112" t="s">
        <v>1</v>
      </c>
      <c r="D488" s="112" t="s">
        <v>1</v>
      </c>
      <c r="E488" s="326" t="s">
        <v>3</v>
      </c>
      <c r="F488" s="447" t="s">
        <v>1</v>
      </c>
      <c r="G488" s="322">
        <f t="shared" ref="G488:L488" si="26">G487+G444+G422+G199+G143+G50+G29+G482+G163</f>
        <v>64384534</v>
      </c>
      <c r="H488" s="322">
        <f t="shared" si="26"/>
        <v>21038569</v>
      </c>
      <c r="I488" s="322">
        <f t="shared" si="26"/>
        <v>12272300.200000001</v>
      </c>
      <c r="J488" s="322">
        <f t="shared" si="26"/>
        <v>7545202.6799999997</v>
      </c>
      <c r="K488" s="322">
        <f t="shared" si="26"/>
        <v>4289871.7</v>
      </c>
      <c r="L488" s="322">
        <f t="shared" si="26"/>
        <v>414813.92</v>
      </c>
      <c r="M488" s="461">
        <f>I488+L488</f>
        <v>12687114.120000001</v>
      </c>
    </row>
    <row r="489" spans="1:21" ht="23.25" customHeight="1" x14ac:dyDescent="0.3">
      <c r="B489" s="385"/>
      <c r="C489" s="385"/>
      <c r="D489" s="385"/>
      <c r="E489" s="385"/>
      <c r="F489" s="458"/>
      <c r="G489" s="385"/>
      <c r="H489" s="385"/>
      <c r="I489" s="385"/>
      <c r="J489" s="385"/>
      <c r="K489" s="385"/>
      <c r="L489" s="385"/>
    </row>
    <row r="490" spans="1:21" s="416" customFormat="1" ht="47.45" customHeight="1" x14ac:dyDescent="0.4">
      <c r="A490" s="315"/>
      <c r="B490" s="417" t="s">
        <v>667</v>
      </c>
      <c r="C490" s="418"/>
      <c r="D490" s="418"/>
      <c r="E490" s="419"/>
      <c r="F490" s="459"/>
      <c r="G490" s="418"/>
      <c r="H490" s="478" t="s">
        <v>668</v>
      </c>
      <c r="I490" s="478"/>
      <c r="J490" s="421"/>
      <c r="K490" s="420"/>
      <c r="L490" s="478"/>
      <c r="M490" s="478"/>
      <c r="N490" s="478"/>
      <c r="O490" s="384"/>
      <c r="P490" s="384"/>
      <c r="Q490" s="384"/>
      <c r="R490" s="384"/>
      <c r="S490" s="384"/>
      <c r="T490" s="384"/>
      <c r="U490" s="384"/>
    </row>
    <row r="491" spans="1:21" x14ac:dyDescent="0.3">
      <c r="J491" s="337"/>
      <c r="K491" s="318"/>
      <c r="L491" s="337"/>
    </row>
    <row r="610" spans="6:179" s="309" customFormat="1" x14ac:dyDescent="0.3">
      <c r="F610" s="460" t="e">
        <f>F251+F328+F332+F336+F44</f>
        <v>#VALUE!</v>
      </c>
      <c r="H610" s="310"/>
      <c r="M610" s="311"/>
      <c r="N610" s="311"/>
      <c r="O610" s="311"/>
      <c r="P610" s="311"/>
      <c r="Q610" s="311"/>
      <c r="R610" s="311"/>
      <c r="S610" s="311"/>
      <c r="T610" s="311"/>
      <c r="U610" s="311"/>
      <c r="V610" s="311"/>
      <c r="W610" s="311"/>
      <c r="X610" s="311"/>
      <c r="Y610" s="311"/>
      <c r="Z610" s="311"/>
      <c r="AA610" s="311"/>
      <c r="AB610" s="311"/>
      <c r="AC610" s="311"/>
      <c r="AD610" s="311"/>
      <c r="AE610" s="311"/>
      <c r="AF610" s="311"/>
      <c r="AG610" s="311"/>
      <c r="AH610" s="311"/>
      <c r="AI610" s="311"/>
      <c r="AJ610" s="311"/>
      <c r="AK610" s="311"/>
      <c r="AL610" s="311"/>
      <c r="AM610" s="311"/>
      <c r="AN610" s="311"/>
      <c r="AO610" s="311"/>
      <c r="AP610" s="311"/>
      <c r="AQ610" s="311"/>
      <c r="AR610" s="311"/>
      <c r="AS610" s="311"/>
      <c r="AT610" s="311"/>
      <c r="AU610" s="311"/>
      <c r="AV610" s="311"/>
      <c r="AW610" s="311"/>
      <c r="AX610" s="311"/>
      <c r="AY610" s="311"/>
      <c r="AZ610" s="311"/>
      <c r="BA610" s="311"/>
      <c r="BB610" s="311"/>
      <c r="BC610" s="311"/>
      <c r="BD610" s="311"/>
      <c r="BE610" s="311"/>
      <c r="BF610" s="311"/>
      <c r="BG610" s="311"/>
      <c r="BH610" s="311"/>
      <c r="BI610" s="311"/>
      <c r="BJ610" s="311"/>
      <c r="BK610" s="311"/>
      <c r="BL610" s="311"/>
      <c r="BM610" s="311"/>
      <c r="BN610" s="311"/>
      <c r="BO610" s="311"/>
      <c r="BP610" s="311"/>
      <c r="BQ610" s="311"/>
      <c r="BR610" s="311"/>
      <c r="BS610" s="311"/>
      <c r="BT610" s="311"/>
      <c r="BU610" s="311"/>
      <c r="BV610" s="311"/>
      <c r="BW610" s="311"/>
      <c r="BX610" s="311"/>
      <c r="BY610" s="311"/>
      <c r="BZ610" s="311"/>
      <c r="CA610" s="311"/>
      <c r="CB610" s="311"/>
      <c r="CC610" s="311"/>
      <c r="CD610" s="311"/>
      <c r="CE610" s="311"/>
      <c r="CF610" s="311"/>
      <c r="CG610" s="311"/>
      <c r="CH610" s="311"/>
      <c r="CI610" s="311"/>
      <c r="CJ610" s="311"/>
      <c r="CK610" s="311"/>
      <c r="CL610" s="311"/>
      <c r="CM610" s="311"/>
      <c r="CN610" s="311"/>
      <c r="CO610" s="311"/>
      <c r="CP610" s="311"/>
      <c r="CQ610" s="311"/>
      <c r="CR610" s="311"/>
      <c r="CS610" s="311"/>
      <c r="CT610" s="311"/>
      <c r="CU610" s="311"/>
      <c r="CV610" s="311"/>
      <c r="CW610" s="311"/>
      <c r="CX610" s="311"/>
      <c r="CY610" s="311"/>
      <c r="CZ610" s="311"/>
      <c r="DA610" s="311"/>
      <c r="DB610" s="311"/>
      <c r="DC610" s="311"/>
      <c r="DD610" s="311"/>
      <c r="DE610" s="311"/>
      <c r="DF610" s="311"/>
      <c r="DG610" s="311"/>
      <c r="DH610" s="311"/>
      <c r="DI610" s="311"/>
      <c r="DJ610" s="311"/>
      <c r="DK610" s="311"/>
      <c r="DL610" s="311"/>
      <c r="DM610" s="311"/>
      <c r="DN610" s="311"/>
      <c r="DO610" s="311"/>
      <c r="DP610" s="311"/>
      <c r="DQ610" s="311"/>
      <c r="DR610" s="311"/>
      <c r="DS610" s="311"/>
      <c r="DT610" s="311"/>
      <c r="DU610" s="311"/>
      <c r="DV610" s="311"/>
      <c r="DW610" s="311"/>
      <c r="DX610" s="311"/>
      <c r="DY610" s="311"/>
      <c r="DZ610" s="311"/>
      <c r="EA610" s="311"/>
      <c r="EB610" s="311"/>
      <c r="EC610" s="311"/>
      <c r="ED610" s="311"/>
      <c r="EE610" s="311"/>
      <c r="EF610" s="311"/>
      <c r="EG610" s="311"/>
      <c r="EH610" s="311"/>
      <c r="EI610" s="311"/>
      <c r="EJ610" s="311"/>
      <c r="EK610" s="311"/>
      <c r="EL610" s="311"/>
      <c r="EM610" s="311"/>
      <c r="EN610" s="311"/>
      <c r="EO610" s="311"/>
      <c r="EP610" s="311"/>
      <c r="EQ610" s="311"/>
      <c r="ER610" s="311"/>
      <c r="ES610" s="311"/>
      <c r="ET610" s="311"/>
      <c r="EU610" s="311"/>
      <c r="EV610" s="311"/>
      <c r="EW610" s="311"/>
      <c r="EX610" s="311"/>
      <c r="EY610" s="311"/>
      <c r="EZ610" s="311"/>
      <c r="FA610" s="311"/>
      <c r="FB610" s="311"/>
      <c r="FC610" s="311"/>
      <c r="FD610" s="311"/>
      <c r="FE610" s="311"/>
      <c r="FF610" s="311"/>
      <c r="FG610" s="311"/>
      <c r="FH610" s="311"/>
      <c r="FI610" s="311"/>
      <c r="FJ610" s="311"/>
      <c r="FK610" s="311"/>
      <c r="FL610" s="311"/>
      <c r="FM610" s="311"/>
      <c r="FN610" s="311"/>
      <c r="FO610" s="311"/>
      <c r="FP610" s="311"/>
      <c r="FQ610" s="311"/>
      <c r="FR610" s="311"/>
      <c r="FS610" s="311"/>
      <c r="FT610" s="311"/>
      <c r="FU610" s="311"/>
      <c r="FV610" s="311"/>
      <c r="FW610" s="311"/>
    </row>
  </sheetData>
  <mergeCells count="13">
    <mergeCell ref="G8:I8"/>
    <mergeCell ref="J8:L8"/>
    <mergeCell ref="B6:C6"/>
    <mergeCell ref="B7:C7"/>
    <mergeCell ref="L490:N490"/>
    <mergeCell ref="H490:I490"/>
    <mergeCell ref="B4:L4"/>
    <mergeCell ref="B5:L5"/>
    <mergeCell ref="B8:B9"/>
    <mergeCell ref="C8:C9"/>
    <mergeCell ref="D8:D9"/>
    <mergeCell ref="E8:E9"/>
    <mergeCell ref="F8:F9"/>
  </mergeCells>
  <pageMargins left="0.31496062992125984" right="0.31496062992125984" top="1.5354330708661419" bottom="0.35433070866141736" header="0.31496062992125984" footer="0.31496062992125984"/>
  <pageSetup paperSize="9" scale="60" fitToHeight="17" orientation="landscape" verticalDpi="0" r:id="rId1"/>
  <headerFooter differentFirst="1">
    <oddHeader>&amp;C&amp;P</oddHeader>
  </headerFooter>
  <rowBreaks count="5" manualBreakCount="5">
    <brk id="190" min="1" max="11" man="1"/>
    <brk id="295" min="1" max="11" man="1"/>
    <brk id="336" min="1" max="11" man="1"/>
    <brk id="422" min="1" max="11" man="1"/>
    <brk id="444"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Документ" ma:contentTypeID="0x01010051DC89FFDAC4684DB262DCE45F8F3961" ma:contentTypeVersion="0" ma:contentTypeDescription="Створення нового документа." ma:contentTypeScope="" ma:versionID="83c020f26922ed63a1879982c2428808">
  <xsd:schema xmlns:xsd="http://www.w3.org/2001/XMLSchema" xmlns:xs="http://www.w3.org/2001/XMLSchema" xmlns:p="http://schemas.microsoft.com/office/2006/metadata/properties" xmlns:ns2="acedc1b3-a6a6-4744-bb8f-c9b717f8a9c9" targetNamespace="http://schemas.microsoft.com/office/2006/metadata/properties" ma:root="true" ma:fieldsID="0726173c3e9f53e106ecb31a6e2fb790" ns2:_="">
    <xsd:import namespace="acedc1b3-a6a6-4744-bb8f-c9b717f8a9c9"/>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edc1b3-a6a6-4744-bb8f-c9b717f8a9c9" elementFormDefault="qualified">
    <xsd:import namespace="http://schemas.microsoft.com/office/2006/documentManagement/types"/>
    <xsd:import namespace="http://schemas.microsoft.com/office/infopath/2007/PartnerControls"/>
    <xsd:element name="_dlc_DocId" ma:index="8" nillable="true" ma:displayName="Значення ідентифікатора документа" ma:description="Значення ідентифікатора документа, призначеного цьому елементу." ma:internalName="_dlc_DocId" ma:readOnly="true">
      <xsd:simpleType>
        <xsd:restriction base="dms:Text"/>
      </xsd:simpleType>
    </xsd:element>
    <xsd:element name="_dlc_DocIdUrl" ma:index="9" nillable="true" ma:displayName="Ідентифікатор документа" ma:description="Постійне посилання на цей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Сохранить идентификатор" ma:description="Сохранять идентификатор при добавлении."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816113-1C5C-48BB-8073-55F3B3A29378}">
  <ds:schemaRefs>
    <ds:schemaRef ds:uri="http://schemas.microsoft.com/sharepoint/v3/contenttype/forms"/>
  </ds:schemaRefs>
</ds:datastoreItem>
</file>

<file path=customXml/itemProps2.xml><?xml version="1.0" encoding="utf-8"?>
<ds:datastoreItem xmlns:ds="http://schemas.openxmlformats.org/officeDocument/2006/customXml" ds:itemID="{C4851719-5DF9-400C-9E39-64581E07C0D3}">
  <ds:schemaRefs>
    <ds:schemaRef ds:uri="http://schemas.microsoft.com/sharepoint/events"/>
  </ds:schemaRefs>
</ds:datastoreItem>
</file>

<file path=customXml/itemProps3.xml><?xml version="1.0" encoding="utf-8"?>
<ds:datastoreItem xmlns:ds="http://schemas.openxmlformats.org/officeDocument/2006/customXml" ds:itemID="{569982E8-C3C4-4744-BE2E-EC6C4AB7E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edc1b3-a6a6-4744-bb8f-c9b717f8a9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99DA86-3862-49D9-81DA-D62756AF6064}">
  <ds:schemaRefs>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acedc1b3-a6a6-4744-bb8f-c9b717f8a9c9"/>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01.02.2021  </vt:lpstr>
      <vt:lpstr>01.03.2021  </vt:lpstr>
      <vt:lpstr>01.04.2021   </vt:lpstr>
      <vt:lpstr>'01.04.2021   '!Заголовки_для_печати</vt:lpstr>
      <vt:lpstr>'01.02.2021  '!Область_печати</vt:lpstr>
      <vt:lpstr>'01.03.2021  '!Область_печати</vt:lpstr>
      <vt:lpstr>'01.04.2021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Качаєнко Олена Андріївна</dc:creator>
  <cp:lastModifiedBy>Admin</cp:lastModifiedBy>
  <cp:lastPrinted>2021-05-17T05:31:14Z</cp:lastPrinted>
  <dcterms:created xsi:type="dcterms:W3CDTF">2014-01-17T10:52:16Z</dcterms:created>
  <dcterms:modified xsi:type="dcterms:W3CDTF">2021-06-02T08:25:07Z</dcterms:modified>
</cp:coreProperties>
</file>